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355" activeTab="2"/>
  </bookViews>
  <sheets>
    <sheet name="KTA" sheetId="1" r:id="rId1"/>
    <sheet name="KTB" sheetId="2" r:id="rId2"/>
    <sheet name="TK" sheetId="3" r:id="rId3"/>
    <sheet name="QTKD" sheetId="4" r:id="rId4"/>
  </sheets>
  <externalReferences>
    <externalReference r:id="rId7"/>
    <externalReference r:id="rId8"/>
  </externalReferences>
  <definedNames>
    <definedName name="_xlnm._FilterDatabase" localSheetId="0" hidden="1">'KTA'!$A$5:$BI$46</definedName>
    <definedName name="_xlnm._FilterDatabase" localSheetId="1" hidden="1">'KTB'!$A$5:$BI$60</definedName>
    <definedName name="_xlnm.Print_Titles" localSheetId="0">'KTA'!$A:$D,'KTA'!$3:$4</definedName>
    <definedName name="_xlnm.Print_Titles" localSheetId="1">'KTB'!$A:$D,'KTB'!$3:$4</definedName>
    <definedName name="_xlnm.Print_Titles" localSheetId="3">'QTKD'!$3:$4</definedName>
    <definedName name="_xlnm.Print_Titles" localSheetId="2">'TK'!$A:$D,'TK'!$3:$4</definedName>
    <definedName name="TKA">#REF!</definedName>
    <definedName name="TKB">#REF!</definedName>
    <definedName name="TKC">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44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G28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G40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G48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K29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K30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K31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K35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K49" authorId="0">
      <text>
        <r>
          <rPr>
            <b/>
            <sz val="8"/>
            <rFont val="Tahoma"/>
            <family val="0"/>
          </rPr>
          <t>cải thiện điểm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Đã học xong 1 CĐ rồi. Chuyển điểm 9 môn tất cả. Có bảng điểm.</t>
        </r>
      </text>
    </comment>
    <comment ref="AG22" authorId="0">
      <text>
        <r>
          <rPr>
            <b/>
            <sz val="8"/>
            <rFont val="Tahoma"/>
            <family val="0"/>
          </rPr>
          <t xml:space="preserve">thiếu 1 bài KT
</t>
        </r>
      </text>
    </comment>
    <comment ref="M10" authorId="0">
      <text>
        <r>
          <rPr>
            <b/>
            <sz val="8"/>
            <rFont val="Tahoma"/>
            <family val="0"/>
          </rPr>
          <t>đã học trường khác
ĐH CN đông Á hệ CĐ CNTT (4 ĐVHT)</t>
        </r>
      </text>
    </comment>
    <comment ref="U10" authorId="0">
      <text>
        <r>
          <rPr>
            <b/>
            <sz val="8"/>
            <rFont val="Tahoma"/>
            <family val="0"/>
          </rPr>
          <t>đã học trường khác
ĐH CN đông Á hệ CĐ CNTT (4 ĐVHT)</t>
        </r>
      </text>
    </comment>
    <comment ref="E10" authorId="0">
      <text>
        <r>
          <rPr>
            <b/>
            <sz val="8"/>
            <rFont val="Tahoma"/>
            <family val="0"/>
          </rPr>
          <t>đã học trường khác
ĐH CN đông Á hệ CĐ CNTT (4 ĐVHT)</t>
        </r>
      </text>
    </comment>
    <comment ref="AI6" authorId="0">
      <text>
        <r>
          <rPr>
            <b/>
            <sz val="8"/>
            <rFont val="Tahoma"/>
            <family val="0"/>
          </rPr>
          <t xml:space="preserve">cải thiện điểm
</t>
        </r>
      </text>
    </comment>
    <comment ref="AE6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AE25" authorId="0">
      <text>
        <r>
          <rPr>
            <b/>
            <sz val="8"/>
            <rFont val="Tahoma"/>
            <family val="0"/>
          </rPr>
          <t>cải thiện điểm</t>
        </r>
      </text>
    </comment>
    <comment ref="Q10" authorId="0">
      <text>
        <r>
          <rPr>
            <b/>
            <sz val="8"/>
            <rFont val="Tahoma"/>
            <family val="0"/>
          </rPr>
          <t>đã học trường khác
ĐH CN đông Á hệ CĐ CNTT (4 ĐVHT)</t>
        </r>
      </text>
    </comment>
  </commentList>
</comments>
</file>

<file path=xl/sharedStrings.xml><?xml version="1.0" encoding="utf-8"?>
<sst xmlns="http://schemas.openxmlformats.org/spreadsheetml/2006/main" count="586" uniqueCount="241">
  <si>
    <t>STT</t>
  </si>
  <si>
    <t>Hä vµ</t>
  </si>
  <si>
    <t>tªn</t>
  </si>
  <si>
    <t>N.Sinh</t>
  </si>
  <si>
    <t>KT</t>
  </si>
  <si>
    <t>CC</t>
  </si>
  <si>
    <t>Thi</t>
  </si>
  <si>
    <t>HP</t>
  </si>
  <si>
    <t>Dung</t>
  </si>
  <si>
    <t>Linh</t>
  </si>
  <si>
    <t>Nga</t>
  </si>
  <si>
    <t>Ninh</t>
  </si>
  <si>
    <t>Trang</t>
  </si>
  <si>
    <t>Thi lại</t>
  </si>
  <si>
    <t>Giang</t>
  </si>
  <si>
    <t>Lan</t>
  </si>
  <si>
    <t>Nam</t>
  </si>
  <si>
    <t>Oanh</t>
  </si>
  <si>
    <t>Anh</t>
  </si>
  <si>
    <t>Nhung</t>
  </si>
  <si>
    <t>&lt;&gt;0</t>
  </si>
  <si>
    <t>GDTC</t>
  </si>
  <si>
    <t>Thang ®iÓm 10</t>
  </si>
  <si>
    <t>TBCHK</t>
  </si>
  <si>
    <t>Thang ®iÓm 4</t>
  </si>
  <si>
    <t>TS TCTL</t>
  </si>
  <si>
    <t>TBCTL</t>
  </si>
  <si>
    <t>XÕp lo¹i</t>
  </si>
  <si>
    <t>Nguyễn Thị Thu</t>
  </si>
  <si>
    <t>Nguyễn Nữ Vân</t>
  </si>
  <si>
    <t>Nguyễn Thị Kim</t>
  </si>
  <si>
    <t>Bùi Ngọc</t>
  </si>
  <si>
    <t>Ánh</t>
  </si>
  <si>
    <t>Nguyễn Thị</t>
  </si>
  <si>
    <t>Bắc</t>
  </si>
  <si>
    <t xml:space="preserve">Đỗ Văn </t>
  </si>
  <si>
    <t>Dũng</t>
  </si>
  <si>
    <t xml:space="preserve">Hoàng Thị </t>
  </si>
  <si>
    <t>Hà</t>
  </si>
  <si>
    <t>Chu Thị Thanh</t>
  </si>
  <si>
    <t>Hải</t>
  </si>
  <si>
    <t>Hiên</t>
  </si>
  <si>
    <t>Bùi Thị Thu</t>
  </si>
  <si>
    <t>Huyền</t>
  </si>
  <si>
    <t>Lê Hoàng</t>
  </si>
  <si>
    <t>Hiệp</t>
  </si>
  <si>
    <t>Lưu Thị Hồng</t>
  </si>
  <si>
    <t>Huệ</t>
  </si>
  <si>
    <t>Huyên</t>
  </si>
  <si>
    <t>Nguyễn Thị Lan</t>
  </si>
  <si>
    <t>Hương</t>
  </si>
  <si>
    <t>Tống Thị Ninh</t>
  </si>
  <si>
    <t xml:space="preserve">Nguyễn Thị </t>
  </si>
  <si>
    <t>Hường</t>
  </si>
  <si>
    <t>Phạm Thị Minh</t>
  </si>
  <si>
    <t>Khuê</t>
  </si>
  <si>
    <t>Lãi</t>
  </si>
  <si>
    <t>Nguyễn Thanh</t>
  </si>
  <si>
    <t>Lam</t>
  </si>
  <si>
    <t xml:space="preserve">Phạm Ngọc </t>
  </si>
  <si>
    <t>Vũ Thị Hoàng</t>
  </si>
  <si>
    <t xml:space="preserve">Trần Thị Thu </t>
  </si>
  <si>
    <t>Trần Thị Khánh</t>
  </si>
  <si>
    <t>Loan</t>
  </si>
  <si>
    <t>Mây</t>
  </si>
  <si>
    <t>Nguyễn Hoàng</t>
  </si>
  <si>
    <t>Nguyễn Phương</t>
  </si>
  <si>
    <t>Đoàn Thị</t>
  </si>
  <si>
    <t>Ngát</t>
  </si>
  <si>
    <t>Nguyễn Thị Minh</t>
  </si>
  <si>
    <t>Nguyệt</t>
  </si>
  <si>
    <t>Phan Thị</t>
  </si>
  <si>
    <t>Nhiên</t>
  </si>
  <si>
    <t>Đặng Tuyết</t>
  </si>
  <si>
    <t>Lê Thị</t>
  </si>
  <si>
    <t>Nguyễn Thị Ngọc</t>
  </si>
  <si>
    <t>Nguyễn Thị Như</t>
  </si>
  <si>
    <t>Quỳnh</t>
  </si>
  <si>
    <t>Lại Thị</t>
  </si>
  <si>
    <t>Đinh Thị</t>
  </si>
  <si>
    <t>Tư</t>
  </si>
  <si>
    <t xml:space="preserve">Dương Thị </t>
  </si>
  <si>
    <t>Thảo</t>
  </si>
  <si>
    <t>Đỗ Thị Thanh</t>
  </si>
  <si>
    <t xml:space="preserve">Nguyễn Hương Thủy </t>
  </si>
  <si>
    <t>Tiên</t>
  </si>
  <si>
    <t xml:space="preserve">Nguyễn Huyền </t>
  </si>
  <si>
    <t>Đỗ Thị</t>
  </si>
  <si>
    <t>Dương Thị Thu</t>
  </si>
  <si>
    <t>Ngô Hà</t>
  </si>
  <si>
    <t>Nguyễn Thị Hoài</t>
  </si>
  <si>
    <t>Trần Thu</t>
  </si>
  <si>
    <t>Đào Thị Huyền</t>
  </si>
  <si>
    <t xml:space="preserve">Nguyễn Thị Thu </t>
  </si>
  <si>
    <t xml:space="preserve">Tạ Thị </t>
  </si>
  <si>
    <t>Trinh</t>
  </si>
  <si>
    <t>Vi</t>
  </si>
  <si>
    <t>Nguyễn Thị Hải</t>
  </si>
  <si>
    <t>Yến</t>
  </si>
  <si>
    <t>Phùng Ngọc</t>
  </si>
  <si>
    <t>Lê Tuấn</t>
  </si>
  <si>
    <t xml:space="preserve">An Đức </t>
  </si>
  <si>
    <t>Nguyễn Thị Vân</t>
  </si>
  <si>
    <t>Trần Xuân</t>
  </si>
  <si>
    <t>Nguyễn Ngọc</t>
  </si>
  <si>
    <t>Bích</t>
  </si>
  <si>
    <t xml:space="preserve">Hoàng Bảo </t>
  </si>
  <si>
    <t>Châu</t>
  </si>
  <si>
    <t>Diễm</t>
  </si>
  <si>
    <t>Thẩm Thị</t>
  </si>
  <si>
    <t>Đào</t>
  </si>
  <si>
    <t xml:space="preserve">Vũ Thu </t>
  </si>
  <si>
    <t>Đào Thị</t>
  </si>
  <si>
    <t>Hạnh</t>
  </si>
  <si>
    <t>Hảo</t>
  </si>
  <si>
    <t>Hằng</t>
  </si>
  <si>
    <t xml:space="preserve">Trương Thị </t>
  </si>
  <si>
    <t>Hiền</t>
  </si>
  <si>
    <t>Trần Thị Thu</t>
  </si>
  <si>
    <t>Vũ Thị Minh</t>
  </si>
  <si>
    <t>Hoà</t>
  </si>
  <si>
    <t>Hồng</t>
  </si>
  <si>
    <t>Lưu Xuân</t>
  </si>
  <si>
    <t>Hùng</t>
  </si>
  <si>
    <t>Lê Thu</t>
  </si>
  <si>
    <t xml:space="preserve">Nguyễn Thị Lan </t>
  </si>
  <si>
    <t>Hoàng Thị Hương</t>
  </si>
  <si>
    <t>Đặng Phương</t>
  </si>
  <si>
    <t>Liên</t>
  </si>
  <si>
    <t>Nông Thị</t>
  </si>
  <si>
    <t xml:space="preserve">Nguyễn Văn </t>
  </si>
  <si>
    <t>Đặng Thị Khánh</t>
  </si>
  <si>
    <t>Trần Ngọc</t>
  </si>
  <si>
    <t>Trương Hải</t>
  </si>
  <si>
    <t xml:space="preserve">Lê Trung </t>
  </si>
  <si>
    <t>Nghĩa</t>
  </si>
  <si>
    <t>Phương</t>
  </si>
  <si>
    <t>Nguyễn Văn</t>
  </si>
  <si>
    <t>Tôn</t>
  </si>
  <si>
    <t xml:space="preserve">Nguyễn Đức </t>
  </si>
  <si>
    <t>Tùng</t>
  </si>
  <si>
    <t>Đậu Ngọc</t>
  </si>
  <si>
    <t>Thạch</t>
  </si>
  <si>
    <t>Hoàng Thanh</t>
  </si>
  <si>
    <t>Nguyễn Thị Phương</t>
  </si>
  <si>
    <t>Nguyễn Mạnh</t>
  </si>
  <si>
    <t>Thắng</t>
  </si>
  <si>
    <t>Thương</t>
  </si>
  <si>
    <t>Nguyễn Thị Kiều</t>
  </si>
  <si>
    <t>Phùng Thị</t>
  </si>
  <si>
    <t xml:space="preserve">Cao Hữu </t>
  </si>
  <si>
    <t xml:space="preserve">Đoàn Quế </t>
  </si>
  <si>
    <t>Nguyễn Mai</t>
  </si>
  <si>
    <t xml:space="preserve">Hoàng Văn </t>
  </si>
  <si>
    <t>Cứ</t>
  </si>
  <si>
    <t>Diệp</t>
  </si>
  <si>
    <t>Ngô Thị Kim</t>
  </si>
  <si>
    <t xml:space="preserve">Vi Hồng </t>
  </si>
  <si>
    <t>Đăng</t>
  </si>
  <si>
    <t>Điệp</t>
  </si>
  <si>
    <t xml:space="preserve">Nguyễn Hà </t>
  </si>
  <si>
    <t>Giáp</t>
  </si>
  <si>
    <t xml:space="preserve">Nguyễn Thu </t>
  </si>
  <si>
    <t>Nguyễn Đức</t>
  </si>
  <si>
    <t xml:space="preserve">Nguyễn Thanh </t>
  </si>
  <si>
    <t>Hòa</t>
  </si>
  <si>
    <t xml:space="preserve">Nguyễn Ngọc </t>
  </si>
  <si>
    <t xml:space="preserve">Nông Thị </t>
  </si>
  <si>
    <t xml:space="preserve">Mai Quế </t>
  </si>
  <si>
    <t xml:space="preserve">Phạm Thị </t>
  </si>
  <si>
    <t xml:space="preserve">Trịnh Thị </t>
  </si>
  <si>
    <t xml:space="preserve">Vũ Thị </t>
  </si>
  <si>
    <t>Lanh</t>
  </si>
  <si>
    <t xml:space="preserve">Đào Thị Thùy </t>
  </si>
  <si>
    <t xml:space="preserve">Trần Thị Hoài </t>
  </si>
  <si>
    <t xml:space="preserve">Ngô Thị </t>
  </si>
  <si>
    <t>Mến</t>
  </si>
  <si>
    <t xml:space="preserve">Cầm Thị </t>
  </si>
  <si>
    <t>Hà Thị Bích</t>
  </si>
  <si>
    <t>Ngọc</t>
  </si>
  <si>
    <t>Trần Thị Hồng</t>
  </si>
  <si>
    <t>Nhàn</t>
  </si>
  <si>
    <t>Hà Thiện</t>
  </si>
  <si>
    <t>Nhân</t>
  </si>
  <si>
    <t>Nguyễn Thị Hồng</t>
  </si>
  <si>
    <t xml:space="preserve">Nguyễn Hồng </t>
  </si>
  <si>
    <t>Sơn</t>
  </si>
  <si>
    <t xml:space="preserve">Ngô Xuân </t>
  </si>
  <si>
    <t>Quyền</t>
  </si>
  <si>
    <t xml:space="preserve">Lò Thị Bích </t>
  </si>
  <si>
    <t>Thúy</t>
  </si>
  <si>
    <t xml:space="preserve">Đổng Thị  </t>
  </si>
  <si>
    <t xml:space="preserve">Lê Thị </t>
  </si>
  <si>
    <t>Phạm Kiều</t>
  </si>
  <si>
    <t xml:space="preserve">Đoàn Thị </t>
  </si>
  <si>
    <t xml:space="preserve">Nguyễn Vân </t>
  </si>
  <si>
    <t>Trâm</t>
  </si>
  <si>
    <t>Xuân</t>
  </si>
  <si>
    <t>Bùi Văn</t>
  </si>
  <si>
    <t>Hưng</t>
  </si>
  <si>
    <t>Thủy</t>
  </si>
  <si>
    <t>An</t>
  </si>
  <si>
    <t>Thu</t>
  </si>
  <si>
    <t>Hoàn</t>
  </si>
  <si>
    <t>F: Thi l¹i</t>
  </si>
  <si>
    <t>X: Kh«ng ®ñ ®iÒu kiÖn thi</t>
  </si>
  <si>
    <t>Chanh</t>
  </si>
  <si>
    <t>Nguyễn Sỹ</t>
  </si>
  <si>
    <t>Lân</t>
  </si>
  <si>
    <t>Đạt</t>
  </si>
  <si>
    <t>NNLCB2</t>
  </si>
  <si>
    <t>TCC</t>
  </si>
  <si>
    <t>TA2</t>
  </si>
  <si>
    <t>TH§C</t>
  </si>
  <si>
    <t>KTVi m«</t>
  </si>
  <si>
    <t>QTH</t>
  </si>
  <si>
    <t>NLKT</t>
  </si>
  <si>
    <t>KTVM</t>
  </si>
  <si>
    <t>§STT</t>
  </si>
  <si>
    <t>NLTK1</t>
  </si>
  <si>
    <t>LTXS</t>
  </si>
  <si>
    <t>TKT</t>
  </si>
  <si>
    <t>PLKT</t>
  </si>
  <si>
    <t>§¹t</t>
  </si>
  <si>
    <t>TACN</t>
  </si>
  <si>
    <t>TKTÕ</t>
  </si>
  <si>
    <t>LuËt KTÕ</t>
  </si>
  <si>
    <t>Ng T.LinĐa Bích</t>
  </si>
  <si>
    <t>Nguyễn T Thu</t>
  </si>
  <si>
    <t>Ng Thị Thu</t>
  </si>
  <si>
    <t>Hoàng T Thanh</t>
  </si>
  <si>
    <t>Nguyễn Hương</t>
  </si>
  <si>
    <t>Toan KTÕ</t>
  </si>
  <si>
    <t>xóa tên</t>
  </si>
  <si>
    <t>TRƯỜNG CAO ĐẲNG THỐNG KÊ</t>
  </si>
  <si>
    <t>ĐIỂM HỌC PHẦN HỌC KỲ 2 (2015-2016) (HỌC LẠI)</t>
  </si>
  <si>
    <t>Lớp Kế toán A - K11</t>
  </si>
  <si>
    <t>Lớp Kế toán B - K11</t>
  </si>
  <si>
    <t>Lớp Thống kê - K11</t>
  </si>
  <si>
    <t>Lớp Quản trị kinh doanh - K11</t>
  </si>
  <si>
    <t>Họ và tên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</si>
</sst>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[$-409]dddd\,\ mmmm\ dd\,\ yyyy"/>
    <numFmt numFmtId="174" formatCode="0.0"/>
    <numFmt numFmtId="175" formatCode="dd\-mm\-yyyy"/>
    <numFmt numFmtId="176" formatCode="_(* #,##0.0_);_(* \(#,##0.0\);_(* &quot;-&quot;??_);_(@_)"/>
    <numFmt numFmtId="177" formatCode="_(* #,##0_);_(* \(#,##0\);_(* &quot;-&quot;??_);_(@_)"/>
    <numFmt numFmtId="178" formatCode="0#"/>
    <numFmt numFmtId="179" formatCode="mm\-dd\-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sz val="12"/>
      <name val=".VnArial"/>
      <family val="2"/>
    </font>
    <font>
      <i/>
      <sz val="12"/>
      <color indexed="23"/>
      <name val=".VnTime"/>
      <family val="2"/>
    </font>
    <font>
      <u val="single"/>
      <sz val="12"/>
      <color indexed="36"/>
      <name val=".VnArial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Arial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2"/>
      <name val=".VnArial Narrow"/>
      <family val="2"/>
    </font>
    <font>
      <b/>
      <sz val="9"/>
      <name val=".VnArial Narrow"/>
      <family val="2"/>
    </font>
    <font>
      <sz val="10"/>
      <name val=".VnArial"/>
      <family val="2"/>
    </font>
    <font>
      <sz val="11"/>
      <name val=".VnArial Narrow"/>
      <family val="2"/>
    </font>
    <font>
      <b/>
      <sz val="11"/>
      <color indexed="12"/>
      <name val=".VnArial Narrow"/>
      <family val="2"/>
    </font>
    <font>
      <sz val="12"/>
      <name val=".VnTime"/>
      <family val="2"/>
    </font>
    <font>
      <b/>
      <sz val="11"/>
      <name val=".VnArial Narrow"/>
      <family val="2"/>
    </font>
    <font>
      <b/>
      <sz val="12"/>
      <name val=".Vn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0"/>
      <name val=".VnArial Narrow"/>
      <family val="2"/>
    </font>
    <font>
      <sz val="8"/>
      <name val=".Vn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.Vn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.VnArial"/>
      <family val="2"/>
    </font>
    <font>
      <sz val="8"/>
      <color indexed="10"/>
      <name val="Times New Roman"/>
      <family val="1"/>
    </font>
    <font>
      <sz val="11"/>
      <color indexed="14"/>
      <name val=".VnArial Narrow"/>
      <family val="2"/>
    </font>
    <font>
      <b/>
      <sz val="10"/>
      <name val="Times New Roman"/>
      <family val="1"/>
    </font>
    <font>
      <sz val="8"/>
      <name val="Segoe U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9" fillId="0" borderId="0" xfId="59">
      <alignment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174" fontId="25" fillId="0" borderId="10" xfId="59" applyNumberFormat="1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 quotePrefix="1">
      <alignment horizontal="center" vertical="center" wrapText="1" shrinkToFit="1"/>
      <protection/>
    </xf>
    <xf numFmtId="0" fontId="24" fillId="0" borderId="11" xfId="59" applyFont="1" applyFill="1" applyBorder="1" applyAlignment="1" quotePrefix="1">
      <alignment horizontal="center" vertical="center" wrapText="1" shrinkToFit="1"/>
      <protection/>
    </xf>
    <xf numFmtId="174" fontId="24" fillId="0" borderId="11" xfId="59" applyNumberFormat="1" applyFont="1" applyFill="1" applyBorder="1" applyAlignment="1" quotePrefix="1">
      <alignment horizontal="center" vertical="center" wrapText="1" shrinkToFit="1"/>
      <protection/>
    </xf>
    <xf numFmtId="0" fontId="26" fillId="0" borderId="12" xfId="60" applyFont="1" applyBorder="1" applyAlignment="1">
      <alignment horizontal="center"/>
      <protection/>
    </xf>
    <xf numFmtId="174" fontId="27" fillId="0" borderId="13" xfId="44" applyNumberFormat="1" applyFont="1" applyFill="1" applyBorder="1" applyAlignment="1">
      <alignment horizontal="center"/>
    </xf>
    <xf numFmtId="174" fontId="27" fillId="0" borderId="14" xfId="44" applyNumberFormat="1" applyFont="1" applyFill="1" applyBorder="1" applyAlignment="1">
      <alignment horizontal="center"/>
    </xf>
    <xf numFmtId="174" fontId="27" fillId="0" borderId="15" xfId="44" applyNumberFormat="1" applyFont="1" applyFill="1" applyBorder="1" applyAlignment="1">
      <alignment horizontal="center"/>
    </xf>
    <xf numFmtId="2" fontId="28" fillId="0" borderId="16" xfId="59" applyNumberFormat="1" applyFont="1" applyFill="1" applyBorder="1" applyAlignment="1">
      <alignment horizontal="center" vertical="center" wrapText="1"/>
      <protection/>
    </xf>
    <xf numFmtId="0" fontId="26" fillId="0" borderId="16" xfId="60" applyFont="1" applyBorder="1" applyAlignment="1">
      <alignment horizontal="center"/>
      <protection/>
    </xf>
    <xf numFmtId="0" fontId="9" fillId="0" borderId="0" xfId="59" applyFill="1">
      <alignment/>
      <protection/>
    </xf>
    <xf numFmtId="0" fontId="9" fillId="0" borderId="0" xfId="59" applyFont="1">
      <alignment/>
      <protection/>
    </xf>
    <xf numFmtId="174" fontId="9" fillId="0" borderId="0" xfId="59" applyNumberFormat="1">
      <alignment/>
      <protection/>
    </xf>
    <xf numFmtId="174" fontId="9" fillId="0" borderId="0" xfId="59" applyNumberFormat="1" applyFont="1">
      <alignment/>
      <protection/>
    </xf>
    <xf numFmtId="0" fontId="31" fillId="0" borderId="0" xfId="59" applyFont="1">
      <alignment/>
      <protection/>
    </xf>
    <xf numFmtId="0" fontId="27" fillId="0" borderId="0" xfId="59" applyFont="1">
      <alignment/>
      <protection/>
    </xf>
    <xf numFmtId="0" fontId="24" fillId="24" borderId="11" xfId="59" applyFont="1" applyFill="1" applyBorder="1" applyAlignment="1" quotePrefix="1">
      <alignment horizontal="center" vertical="center" wrapText="1" shrinkToFit="1"/>
      <protection/>
    </xf>
    <xf numFmtId="0" fontId="30" fillId="0" borderId="11" xfId="59" applyFont="1" applyFill="1" applyBorder="1" applyAlignment="1" quotePrefix="1">
      <alignment horizontal="center" vertical="center" wrapText="1" shrinkToFit="1"/>
      <protection/>
    </xf>
    <xf numFmtId="0" fontId="28" fillId="0" borderId="13" xfId="59" applyFont="1" applyFill="1" applyBorder="1" applyAlignment="1" quotePrefix="1">
      <alignment horizontal="center" vertical="center" wrapText="1" shrinkToFit="1"/>
      <protection/>
    </xf>
    <xf numFmtId="0" fontId="30" fillId="0" borderId="15" xfId="59" applyFont="1" applyBorder="1" applyAlignment="1">
      <alignment horizontal="center"/>
      <protection/>
    </xf>
    <xf numFmtId="0" fontId="28" fillId="0" borderId="13" xfId="59" applyFont="1" applyBorder="1" applyAlignment="1">
      <alignment horizontal="center"/>
      <protection/>
    </xf>
    <xf numFmtId="0" fontId="27" fillId="0" borderId="16" xfId="59" applyFont="1" applyBorder="1" applyAlignment="1">
      <alignment horizontal="center"/>
      <protection/>
    </xf>
    <xf numFmtId="174" fontId="28" fillId="0" borderId="16" xfId="0" applyNumberFormat="1" applyFont="1" applyFill="1" applyBorder="1" applyAlignment="1">
      <alignment horizontal="center"/>
    </xf>
    <xf numFmtId="0" fontId="27" fillId="0" borderId="15" xfId="59" applyFont="1" applyBorder="1" applyAlignment="1">
      <alignment horizontal="center"/>
      <protection/>
    </xf>
    <xf numFmtId="0" fontId="27" fillId="0" borderId="17" xfId="59" applyFont="1" applyBorder="1" applyAlignment="1">
      <alignment horizontal="center"/>
      <protection/>
    </xf>
    <xf numFmtId="0" fontId="27" fillId="0" borderId="18" xfId="59" applyFont="1" applyBorder="1" applyAlignment="1">
      <alignment horizontal="center"/>
      <protection/>
    </xf>
    <xf numFmtId="14" fontId="33" fillId="24" borderId="16" xfId="58" applyNumberFormat="1" applyFont="1" applyFill="1" applyBorder="1" applyAlignment="1">
      <alignment horizontal="center"/>
      <protection/>
    </xf>
    <xf numFmtId="0" fontId="32" fillId="0" borderId="19" xfId="58" applyFont="1" applyBorder="1">
      <alignment/>
      <protection/>
    </xf>
    <xf numFmtId="0" fontId="32" fillId="0" borderId="20" xfId="58" applyFont="1" applyBorder="1" applyAlignment="1">
      <alignment horizontal="left"/>
      <protection/>
    </xf>
    <xf numFmtId="14" fontId="33" fillId="0" borderId="16" xfId="58" applyNumberFormat="1" applyFont="1" applyBorder="1" applyAlignment="1">
      <alignment horizontal="center"/>
      <protection/>
    </xf>
    <xf numFmtId="0" fontId="34" fillId="0" borderId="19" xfId="58" applyFont="1" applyBorder="1" applyAlignment="1">
      <alignment wrapText="1"/>
      <protection/>
    </xf>
    <xf numFmtId="0" fontId="32" fillId="0" borderId="19" xfId="58" applyFont="1" applyBorder="1" applyAlignment="1">
      <alignment horizontal="left"/>
      <protection/>
    </xf>
    <xf numFmtId="0" fontId="32" fillId="0" borderId="21" xfId="58" applyFont="1" applyFill="1" applyBorder="1">
      <alignment/>
      <protection/>
    </xf>
    <xf numFmtId="0" fontId="32" fillId="0" borderId="21" xfId="58" applyFont="1" applyBorder="1">
      <alignment/>
      <protection/>
    </xf>
    <xf numFmtId="14" fontId="33" fillId="0" borderId="20" xfId="58" applyNumberFormat="1" applyFont="1" applyBorder="1" applyAlignment="1">
      <alignment horizontal="center"/>
      <protection/>
    </xf>
    <xf numFmtId="0" fontId="32" fillId="0" borderId="21" xfId="58" applyFont="1" applyBorder="1" applyAlignment="1">
      <alignment horizontal="left"/>
      <protection/>
    </xf>
    <xf numFmtId="0" fontId="32" fillId="0" borderId="19" xfId="58" applyFont="1" applyFill="1" applyBorder="1">
      <alignment/>
      <protection/>
    </xf>
    <xf numFmtId="0" fontId="34" fillId="24" borderId="19" xfId="58" applyFont="1" applyFill="1" applyBorder="1" applyAlignment="1">
      <alignment wrapText="1"/>
      <protection/>
    </xf>
    <xf numFmtId="14" fontId="33" fillId="24" borderId="20" xfId="58" applyNumberFormat="1" applyFont="1" applyFill="1" applyBorder="1" applyAlignment="1">
      <alignment horizontal="center"/>
      <protection/>
    </xf>
    <xf numFmtId="0" fontId="32" fillId="0" borderId="19" xfId="58" applyFont="1" applyBorder="1" applyAlignment="1">
      <alignment wrapText="1"/>
      <protection/>
    </xf>
    <xf numFmtId="0" fontId="9" fillId="0" borderId="0" xfId="59" applyAlignment="1">
      <alignment horizontal="center"/>
      <protection/>
    </xf>
    <xf numFmtId="0" fontId="34" fillId="24" borderId="22" xfId="58" applyFont="1" applyFill="1" applyBorder="1" applyAlignment="1">
      <alignment wrapText="1"/>
      <protection/>
    </xf>
    <xf numFmtId="0" fontId="32" fillId="24" borderId="22" xfId="58" applyFont="1" applyFill="1" applyBorder="1">
      <alignment/>
      <protection/>
    </xf>
    <xf numFmtId="0" fontId="34" fillId="24" borderId="21" xfId="58" applyFont="1" applyFill="1" applyBorder="1" applyAlignment="1">
      <alignment wrapText="1"/>
      <protection/>
    </xf>
    <xf numFmtId="0" fontId="34" fillId="0" borderId="21" xfId="58" applyFont="1" applyBorder="1" applyAlignment="1">
      <alignment wrapText="1"/>
      <protection/>
    </xf>
    <xf numFmtId="0" fontId="32" fillId="24" borderId="21" xfId="58" applyFont="1" applyFill="1" applyBorder="1">
      <alignment/>
      <protection/>
    </xf>
    <xf numFmtId="0" fontId="32" fillId="0" borderId="22" xfId="58" applyFont="1" applyBorder="1">
      <alignment/>
      <protection/>
    </xf>
    <xf numFmtId="0" fontId="32" fillId="24" borderId="23" xfId="58" applyFont="1" applyFill="1" applyBorder="1">
      <alignment/>
      <protection/>
    </xf>
    <xf numFmtId="0" fontId="32" fillId="24" borderId="24" xfId="58" applyFont="1" applyFill="1" applyBorder="1" applyAlignment="1">
      <alignment horizontal="left"/>
      <protection/>
    </xf>
    <xf numFmtId="14" fontId="33" fillId="24" borderId="10" xfId="58" applyNumberFormat="1" applyFont="1" applyFill="1" applyBorder="1" applyAlignment="1">
      <alignment horizontal="center"/>
      <protection/>
    </xf>
    <xf numFmtId="0" fontId="34" fillId="24" borderId="23" xfId="58" applyFont="1" applyFill="1" applyBorder="1" applyAlignment="1">
      <alignment wrapText="1"/>
      <protection/>
    </xf>
    <xf numFmtId="0" fontId="34" fillId="24" borderId="24" xfId="58" applyFont="1" applyFill="1" applyBorder="1" applyAlignment="1">
      <alignment wrapText="1"/>
      <protection/>
    </xf>
    <xf numFmtId="14" fontId="33" fillId="24" borderId="24" xfId="58" applyNumberFormat="1" applyFont="1" applyFill="1" applyBorder="1" applyAlignment="1">
      <alignment horizontal="center"/>
      <protection/>
    </xf>
    <xf numFmtId="14" fontId="33" fillId="0" borderId="10" xfId="58" applyNumberFormat="1" applyFont="1" applyBorder="1" applyAlignment="1">
      <alignment horizontal="center" vertical="center" wrapText="1"/>
      <protection/>
    </xf>
    <xf numFmtId="14" fontId="0" fillId="0" borderId="20" xfId="0" applyNumberFormat="1" applyBorder="1" applyAlignment="1">
      <alignment horizontal="center"/>
    </xf>
    <xf numFmtId="174" fontId="27" fillId="17" borderId="13" xfId="44" applyNumberFormat="1" applyFont="1" applyFill="1" applyBorder="1" applyAlignment="1">
      <alignment horizontal="center"/>
    </xf>
    <xf numFmtId="174" fontId="27" fillId="17" borderId="14" xfId="44" applyNumberFormat="1" applyFont="1" applyFill="1" applyBorder="1" applyAlignment="1">
      <alignment horizontal="center"/>
    </xf>
    <xf numFmtId="174" fontId="27" fillId="17" borderId="15" xfId="44" applyNumberFormat="1" applyFont="1" applyFill="1" applyBorder="1" applyAlignment="1">
      <alignment horizontal="center"/>
    </xf>
    <xf numFmtId="14" fontId="33" fillId="0" borderId="20" xfId="0" applyNumberFormat="1" applyFont="1" applyBorder="1" applyAlignment="1">
      <alignment horizontal="center"/>
    </xf>
    <xf numFmtId="2" fontId="27" fillId="0" borderId="16" xfId="59" applyNumberFormat="1" applyFont="1" applyBorder="1" applyAlignment="1">
      <alignment horizontal="center"/>
      <protection/>
    </xf>
    <xf numFmtId="0" fontId="29" fillId="0" borderId="0" xfId="59" applyFont="1">
      <alignment/>
      <protection/>
    </xf>
    <xf numFmtId="14" fontId="33" fillId="0" borderId="16" xfId="0" applyNumberFormat="1" applyFont="1" applyBorder="1" applyAlignment="1">
      <alignment horizontal="center"/>
    </xf>
    <xf numFmtId="0" fontId="9" fillId="25" borderId="0" xfId="59" applyFill="1">
      <alignment/>
      <protection/>
    </xf>
    <xf numFmtId="0" fontId="27" fillId="24" borderId="16" xfId="59" applyFont="1" applyFill="1" applyBorder="1" applyAlignment="1">
      <alignment horizontal="center"/>
      <protection/>
    </xf>
    <xf numFmtId="0" fontId="9" fillId="24" borderId="0" xfId="59" applyFont="1" applyFill="1">
      <alignment/>
      <protection/>
    </xf>
    <xf numFmtId="14" fontId="33" fillId="0" borderId="10" xfId="58" applyNumberFormat="1" applyFont="1" applyBorder="1" applyAlignment="1">
      <alignment horizontal="center" vertical="center" wrapText="1"/>
      <protection/>
    </xf>
    <xf numFmtId="174" fontId="28" fillId="0" borderId="19" xfId="0" applyNumberFormat="1" applyFont="1" applyFill="1" applyBorder="1" applyAlignment="1">
      <alignment horizontal="center"/>
    </xf>
    <xf numFmtId="0" fontId="30" fillId="0" borderId="22" xfId="59" applyFont="1" applyBorder="1" applyAlignment="1">
      <alignment horizontal="center"/>
      <protection/>
    </xf>
    <xf numFmtId="0" fontId="27" fillId="0" borderId="22" xfId="59" applyFont="1" applyBorder="1" applyAlignment="1">
      <alignment horizontal="center"/>
      <protection/>
    </xf>
    <xf numFmtId="0" fontId="27" fillId="0" borderId="25" xfId="59" applyFont="1" applyBorder="1" applyAlignment="1">
      <alignment horizontal="center"/>
      <protection/>
    </xf>
    <xf numFmtId="0" fontId="30" fillId="0" borderId="19" xfId="59" applyFont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174" fontId="37" fillId="17" borderId="13" xfId="44" applyNumberFormat="1" applyFont="1" applyFill="1" applyBorder="1" applyAlignment="1">
      <alignment horizontal="center"/>
    </xf>
    <xf numFmtId="174" fontId="37" fillId="17" borderId="14" xfId="44" applyNumberFormat="1" applyFont="1" applyFill="1" applyBorder="1" applyAlignment="1">
      <alignment horizontal="center"/>
    </xf>
    <xf numFmtId="174" fontId="27" fillId="17" borderId="26" xfId="44" applyNumberFormat="1" applyFont="1" applyFill="1" applyBorder="1" applyAlignment="1">
      <alignment horizontal="center"/>
    </xf>
    <xf numFmtId="174" fontId="27" fillId="17" borderId="27" xfId="44" applyNumberFormat="1" applyFont="1" applyFill="1" applyBorder="1" applyAlignment="1">
      <alignment horizontal="center"/>
    </xf>
    <xf numFmtId="174" fontId="27" fillId="17" borderId="17" xfId="44" applyNumberFormat="1" applyFont="1" applyFill="1" applyBorder="1" applyAlignment="1">
      <alignment horizontal="center"/>
    </xf>
    <xf numFmtId="0" fontId="32" fillId="24" borderId="19" xfId="58" applyFont="1" applyFill="1" applyBorder="1" applyAlignment="1">
      <alignment horizontal="left"/>
      <protection/>
    </xf>
    <xf numFmtId="0" fontId="38" fillId="0" borderId="16" xfId="60" applyFont="1" applyBorder="1" applyAlignment="1">
      <alignment horizontal="center"/>
      <protection/>
    </xf>
    <xf numFmtId="0" fontId="39" fillId="0" borderId="20" xfId="58" applyFont="1" applyBorder="1" applyAlignment="1">
      <alignment horizontal="left"/>
      <protection/>
    </xf>
    <xf numFmtId="0" fontId="39" fillId="24" borderId="28" xfId="58" applyFont="1" applyFill="1" applyBorder="1" applyAlignment="1">
      <alignment horizontal="left"/>
      <protection/>
    </xf>
    <xf numFmtId="0" fontId="39" fillId="24" borderId="20" xfId="58" applyFont="1" applyFill="1" applyBorder="1" applyAlignment="1">
      <alignment horizontal="left"/>
      <protection/>
    </xf>
    <xf numFmtId="0" fontId="39" fillId="0" borderId="20" xfId="58" applyFont="1" applyFill="1" applyBorder="1" applyAlignment="1">
      <alignment horizontal="left"/>
      <protection/>
    </xf>
    <xf numFmtId="174" fontId="27" fillId="24" borderId="13" xfId="44" applyNumberFormat="1" applyFont="1" applyFill="1" applyBorder="1" applyAlignment="1">
      <alignment horizontal="center"/>
    </xf>
    <xf numFmtId="174" fontId="27" fillId="24" borderId="15" xfId="44" applyNumberFormat="1" applyFont="1" applyFill="1" applyBorder="1" applyAlignment="1">
      <alignment horizontal="center"/>
    </xf>
    <xf numFmtId="0" fontId="32" fillId="24" borderId="0" xfId="59" applyFont="1" applyFill="1">
      <alignment/>
      <protection/>
    </xf>
    <xf numFmtId="0" fontId="32" fillId="24" borderId="29" xfId="58" applyFont="1" applyFill="1" applyBorder="1">
      <alignment/>
      <protection/>
    </xf>
    <xf numFmtId="0" fontId="32" fillId="24" borderId="30" xfId="58" applyFont="1" applyFill="1" applyBorder="1" applyAlignment="1">
      <alignment horizontal="left"/>
      <protection/>
    </xf>
    <xf numFmtId="14" fontId="33" fillId="24" borderId="31" xfId="58" applyNumberFormat="1" applyFont="1" applyFill="1" applyBorder="1" applyAlignment="1">
      <alignment horizontal="center"/>
      <protection/>
    </xf>
    <xf numFmtId="0" fontId="39" fillId="24" borderId="0" xfId="59" applyFont="1" applyFill="1">
      <alignment/>
      <protection/>
    </xf>
    <xf numFmtId="174" fontId="37" fillId="17" borderId="15" xfId="44" applyNumberFormat="1" applyFont="1" applyFill="1" applyBorder="1" applyAlignment="1">
      <alignment horizontal="center"/>
    </xf>
    <xf numFmtId="1" fontId="27" fillId="0" borderId="14" xfId="44" applyNumberFormat="1" applyFont="1" applyFill="1" applyBorder="1" applyAlignment="1">
      <alignment horizontal="center"/>
    </xf>
    <xf numFmtId="0" fontId="39" fillId="24" borderId="24" xfId="58" applyFont="1" applyFill="1" applyBorder="1" applyAlignment="1">
      <alignment horizontal="left"/>
      <protection/>
    </xf>
    <xf numFmtId="174" fontId="27" fillId="26" borderId="13" xfId="44" applyNumberFormat="1" applyFont="1" applyFill="1" applyBorder="1" applyAlignment="1">
      <alignment horizontal="center"/>
    </xf>
    <xf numFmtId="174" fontId="27" fillId="26" borderId="15" xfId="44" applyNumberFormat="1" applyFont="1" applyFill="1" applyBorder="1" applyAlignment="1">
      <alignment horizontal="center"/>
    </xf>
    <xf numFmtId="0" fontId="32" fillId="25" borderId="19" xfId="58" applyFont="1" applyFill="1" applyBorder="1">
      <alignment/>
      <protection/>
    </xf>
    <xf numFmtId="0" fontId="34" fillId="25" borderId="21" xfId="58" applyFont="1" applyFill="1" applyBorder="1" applyAlignment="1">
      <alignment wrapText="1"/>
      <protection/>
    </xf>
    <xf numFmtId="1" fontId="27" fillId="17" borderId="14" xfId="44" applyNumberFormat="1" applyFont="1" applyFill="1" applyBorder="1" applyAlignment="1">
      <alignment horizontal="center"/>
    </xf>
    <xf numFmtId="1" fontId="9" fillId="0" borderId="0" xfId="59" applyNumberFormat="1" applyFont="1">
      <alignment/>
      <protection/>
    </xf>
    <xf numFmtId="1" fontId="27" fillId="24" borderId="14" xfId="44" applyNumberFormat="1" applyFont="1" applyFill="1" applyBorder="1" applyAlignment="1">
      <alignment horizontal="center"/>
    </xf>
    <xf numFmtId="1" fontId="27" fillId="26" borderId="14" xfId="44" applyNumberFormat="1" applyFont="1" applyFill="1" applyBorder="1" applyAlignment="1">
      <alignment horizontal="center"/>
    </xf>
    <xf numFmtId="0" fontId="28" fillId="27" borderId="13" xfId="59" applyFont="1" applyFill="1" applyBorder="1" applyAlignment="1">
      <alignment horizontal="center"/>
      <protection/>
    </xf>
    <xf numFmtId="14" fontId="33" fillId="24" borderId="16" xfId="59" applyNumberFormat="1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14" fontId="41" fillId="24" borderId="16" xfId="58" applyNumberFormat="1" applyFont="1" applyFill="1" applyBorder="1" applyAlignment="1">
      <alignment horizontal="center"/>
      <protection/>
    </xf>
    <xf numFmtId="14" fontId="41" fillId="0" borderId="16" xfId="58" applyNumberFormat="1" applyFont="1" applyBorder="1" applyAlignment="1">
      <alignment horizontal="center"/>
      <protection/>
    </xf>
    <xf numFmtId="14" fontId="41" fillId="24" borderId="20" xfId="58" applyNumberFormat="1" applyFont="1" applyFill="1" applyBorder="1" applyAlignment="1">
      <alignment horizontal="center"/>
      <protection/>
    </xf>
    <xf numFmtId="14" fontId="41" fillId="0" borderId="20" xfId="58" applyNumberFormat="1" applyFont="1" applyBorder="1" applyAlignment="1">
      <alignment horizontal="center"/>
      <protection/>
    </xf>
    <xf numFmtId="174" fontId="37" fillId="0" borderId="15" xfId="44" applyNumberFormat="1" applyFont="1" applyFill="1" applyBorder="1" applyAlignment="1">
      <alignment horizontal="center"/>
    </xf>
    <xf numFmtId="174" fontId="27" fillId="3" borderId="15" xfId="44" applyNumberFormat="1" applyFont="1" applyFill="1" applyBorder="1" applyAlignment="1">
      <alignment horizontal="center"/>
    </xf>
    <xf numFmtId="174" fontId="37" fillId="27" borderId="15" xfId="44" applyNumberFormat="1" applyFont="1" applyFill="1" applyBorder="1" applyAlignment="1">
      <alignment horizontal="center"/>
    </xf>
    <xf numFmtId="0" fontId="42" fillId="0" borderId="20" xfId="58" applyFont="1" applyBorder="1" applyAlignment="1">
      <alignment horizontal="left"/>
      <protection/>
    </xf>
    <xf numFmtId="14" fontId="43" fillId="0" borderId="20" xfId="58" applyNumberFormat="1" applyFont="1" applyBorder="1" applyAlignment="1">
      <alignment horizontal="center"/>
      <protection/>
    </xf>
    <xf numFmtId="0" fontId="34" fillId="0" borderId="19" xfId="58" applyFont="1" applyBorder="1">
      <alignment/>
      <protection/>
    </xf>
    <xf numFmtId="0" fontId="44" fillId="0" borderId="0" xfId="59" applyFont="1">
      <alignment/>
      <protection/>
    </xf>
    <xf numFmtId="0" fontId="45" fillId="0" borderId="19" xfId="58" applyFont="1" applyBorder="1">
      <alignment/>
      <protection/>
    </xf>
    <xf numFmtId="0" fontId="46" fillId="0" borderId="20" xfId="58" applyFont="1" applyBorder="1" applyAlignment="1">
      <alignment horizontal="left"/>
      <protection/>
    </xf>
    <xf numFmtId="0" fontId="45" fillId="0" borderId="21" xfId="58" applyFont="1" applyBorder="1">
      <alignment/>
      <protection/>
    </xf>
    <xf numFmtId="0" fontId="45" fillId="0" borderId="22" xfId="58" applyFont="1" applyBorder="1">
      <alignment/>
      <protection/>
    </xf>
    <xf numFmtId="14" fontId="47" fillId="0" borderId="16" xfId="58" applyNumberFormat="1" applyFont="1" applyBorder="1" applyAlignment="1">
      <alignment horizontal="center"/>
      <protection/>
    </xf>
    <xf numFmtId="14" fontId="47" fillId="0" borderId="20" xfId="58" applyNumberFormat="1" applyFont="1" applyBorder="1" applyAlignment="1">
      <alignment horizontal="center"/>
      <protection/>
    </xf>
    <xf numFmtId="14" fontId="33" fillId="0" borderId="22" xfId="58" applyNumberFormat="1" applyFont="1" applyBorder="1" applyAlignment="1">
      <alignment horizontal="center"/>
      <protection/>
    </xf>
    <xf numFmtId="0" fontId="48" fillId="0" borderId="12" xfId="60" applyFont="1" applyBorder="1" applyAlignment="1">
      <alignment horizontal="center"/>
      <protection/>
    </xf>
    <xf numFmtId="0" fontId="48" fillId="0" borderId="16" xfId="60" applyFont="1" applyBorder="1" applyAlignment="1">
      <alignment horizontal="center"/>
      <protection/>
    </xf>
    <xf numFmtId="0" fontId="45" fillId="0" borderId="19" xfId="58" applyFont="1" applyFill="1" applyBorder="1">
      <alignment/>
      <protection/>
    </xf>
    <xf numFmtId="0" fontId="46" fillId="0" borderId="20" xfId="58" applyFont="1" applyFill="1" applyBorder="1" applyAlignment="1">
      <alignment horizontal="left"/>
      <protection/>
    </xf>
    <xf numFmtId="14" fontId="47" fillId="0" borderId="16" xfId="0" applyNumberFormat="1" applyFont="1" applyBorder="1" applyAlignment="1">
      <alignment horizontal="center"/>
    </xf>
    <xf numFmtId="0" fontId="45" fillId="24" borderId="21" xfId="58" applyFont="1" applyFill="1" applyBorder="1">
      <alignment/>
      <protection/>
    </xf>
    <xf numFmtId="0" fontId="46" fillId="24" borderId="20" xfId="58" applyFont="1" applyFill="1" applyBorder="1" applyAlignment="1">
      <alignment horizontal="left"/>
      <protection/>
    </xf>
    <xf numFmtId="14" fontId="49" fillId="24" borderId="20" xfId="58" applyNumberFormat="1" applyFont="1" applyFill="1" applyBorder="1" applyAlignment="1">
      <alignment horizontal="center"/>
      <protection/>
    </xf>
    <xf numFmtId="174" fontId="50" fillId="0" borderId="13" xfId="44" applyNumberFormat="1" applyFont="1" applyFill="1" applyBorder="1" applyAlignment="1">
      <alignment horizontal="center"/>
    </xf>
    <xf numFmtId="1" fontId="50" fillId="0" borderId="14" xfId="44" applyNumberFormat="1" applyFont="1" applyFill="1" applyBorder="1" applyAlignment="1">
      <alignment horizontal="center"/>
    </xf>
    <xf numFmtId="174" fontId="50" fillId="0" borderId="15" xfId="44" applyNumberFormat="1" applyFont="1" applyFill="1" applyBorder="1" applyAlignment="1">
      <alignment horizontal="center"/>
    </xf>
    <xf numFmtId="174" fontId="37" fillId="0" borderId="13" xfId="44" applyNumberFormat="1" applyFont="1" applyFill="1" applyBorder="1" applyAlignment="1">
      <alignment horizontal="center"/>
    </xf>
    <xf numFmtId="1" fontId="37" fillId="0" borderId="14" xfId="44" applyNumberFormat="1" applyFont="1" applyFill="1" applyBorder="1" applyAlignment="1">
      <alignment horizontal="center"/>
    </xf>
    <xf numFmtId="174" fontId="37" fillId="0" borderId="14" xfId="44" applyNumberFormat="1" applyFont="1" applyFill="1" applyBorder="1" applyAlignment="1">
      <alignment horizontal="center"/>
    </xf>
    <xf numFmtId="1" fontId="37" fillId="17" borderId="14" xfId="44" applyNumberFormat="1" applyFont="1" applyFill="1" applyBorder="1" applyAlignment="1">
      <alignment horizontal="center"/>
    </xf>
    <xf numFmtId="0" fontId="39" fillId="0" borderId="0" xfId="59" applyFont="1" applyAlignment="1">
      <alignment/>
      <protection/>
    </xf>
    <xf numFmtId="0" fontId="32" fillId="0" borderId="0" xfId="59" applyFont="1">
      <alignment/>
      <protection/>
    </xf>
    <xf numFmtId="0" fontId="39" fillId="0" borderId="0" xfId="59" applyFont="1">
      <alignment/>
      <protection/>
    </xf>
    <xf numFmtId="0" fontId="32" fillId="0" borderId="0" xfId="59" applyFont="1" applyAlignment="1">
      <alignment horizontal="center"/>
      <protection/>
    </xf>
    <xf numFmtId="0" fontId="39" fillId="0" borderId="32" xfId="59" applyFont="1" applyBorder="1" applyAlignment="1">
      <alignment/>
      <protection/>
    </xf>
    <xf numFmtId="0" fontId="40" fillId="0" borderId="0" xfId="59" applyFont="1">
      <alignment/>
      <protection/>
    </xf>
    <xf numFmtId="174" fontId="50" fillId="0" borderId="14" xfId="44" applyNumberFormat="1" applyFont="1" applyFill="1" applyBorder="1" applyAlignment="1">
      <alignment horizontal="center"/>
    </xf>
    <xf numFmtId="174" fontId="31" fillId="0" borderId="0" xfId="59" applyNumberFormat="1" applyFont="1">
      <alignment/>
      <protection/>
    </xf>
    <xf numFmtId="0" fontId="30" fillId="0" borderId="33" xfId="59" applyFont="1" applyFill="1" applyBorder="1" applyAlignment="1">
      <alignment horizontal="center" vertical="center" wrapText="1"/>
      <protection/>
    </xf>
    <xf numFmtId="0" fontId="30" fillId="0" borderId="16" xfId="59" applyFont="1" applyFill="1" applyBorder="1" applyAlignment="1">
      <alignment horizontal="center" vertical="center" wrapText="1"/>
      <protection/>
    </xf>
    <xf numFmtId="0" fontId="27" fillId="0" borderId="34" xfId="59" applyFont="1" applyBorder="1" applyAlignment="1">
      <alignment horizontal="center" vertical="center" wrapText="1"/>
      <protection/>
    </xf>
    <xf numFmtId="0" fontId="27" fillId="0" borderId="35" xfId="59" applyFont="1" applyBorder="1" applyAlignment="1">
      <alignment horizontal="center" vertical="center" wrapText="1"/>
      <protection/>
    </xf>
    <xf numFmtId="0" fontId="39" fillId="0" borderId="0" xfId="59" applyFont="1" applyAlignment="1">
      <alignment horizontal="center"/>
      <protection/>
    </xf>
    <xf numFmtId="0" fontId="39" fillId="0" borderId="32" xfId="59" applyFont="1" applyBorder="1" applyAlignment="1">
      <alignment horizontal="center"/>
      <protection/>
    </xf>
    <xf numFmtId="0" fontId="24" fillId="0" borderId="29" xfId="59" applyFont="1" applyFill="1" applyBorder="1" applyAlignment="1">
      <alignment horizontal="center" vertical="center" wrapText="1"/>
      <protection/>
    </xf>
    <xf numFmtId="0" fontId="24" fillId="0" borderId="36" xfId="59" applyFont="1" applyFill="1" applyBorder="1" applyAlignment="1">
      <alignment horizontal="center" vertical="center" wrapText="1"/>
      <protection/>
    </xf>
    <xf numFmtId="0" fontId="24" fillId="0" borderId="30" xfId="59" applyFont="1" applyFill="1" applyBorder="1" applyAlignment="1">
      <alignment horizontal="center" vertical="center" wrapText="1"/>
      <protection/>
    </xf>
    <xf numFmtId="0" fontId="30" fillId="0" borderId="29" xfId="59" applyFont="1" applyFill="1" applyBorder="1" applyAlignment="1">
      <alignment horizontal="center" vertical="center" wrapText="1"/>
      <protection/>
    </xf>
    <xf numFmtId="0" fontId="30" fillId="0" borderId="36" xfId="59" applyFont="1" applyFill="1" applyBorder="1" applyAlignment="1">
      <alignment horizontal="center" vertical="center" wrapText="1"/>
      <protection/>
    </xf>
    <xf numFmtId="0" fontId="30" fillId="0" borderId="30" xfId="59" applyFont="1" applyFill="1" applyBorder="1" applyAlignment="1">
      <alignment horizontal="center" vertical="center" wrapText="1"/>
      <protection/>
    </xf>
    <xf numFmtId="0" fontId="27" fillId="0" borderId="11" xfId="59" applyFont="1" applyFill="1" applyBorder="1" applyAlignment="1">
      <alignment horizontal="center" vertical="center" wrapText="1"/>
      <protection/>
    </xf>
    <xf numFmtId="0" fontId="27" fillId="0" borderId="37" xfId="59" applyFont="1" applyFill="1" applyBorder="1" applyAlignment="1">
      <alignment horizontal="center" vertical="center" wrapText="1"/>
      <protection/>
    </xf>
    <xf numFmtId="0" fontId="27" fillId="0" borderId="38" xfId="59" applyFont="1" applyBorder="1" applyAlignment="1">
      <alignment horizontal="center" vertical="center" wrapText="1"/>
      <protection/>
    </xf>
    <xf numFmtId="0" fontId="27" fillId="0" borderId="39" xfId="59" applyFont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 shrinkToFit="1"/>
      <protection/>
    </xf>
    <xf numFmtId="0" fontId="24" fillId="0" borderId="37" xfId="59" applyFont="1" applyFill="1" applyBorder="1" applyAlignment="1">
      <alignment horizontal="center" vertical="center" wrapText="1" shrinkToFit="1"/>
      <protection/>
    </xf>
    <xf numFmtId="0" fontId="39" fillId="0" borderId="40" xfId="59" applyFont="1" applyFill="1" applyBorder="1" applyAlignment="1">
      <alignment horizontal="center" vertical="center" wrapText="1" shrinkToFit="1"/>
      <protection/>
    </xf>
    <xf numFmtId="0" fontId="39" fillId="0" borderId="41" xfId="59" applyFont="1" applyFill="1" applyBorder="1" applyAlignment="1">
      <alignment horizontal="center" vertical="center" wrapText="1" shrinkToFit="1"/>
      <protection/>
    </xf>
    <xf numFmtId="0" fontId="39" fillId="0" borderId="42" xfId="59" applyFont="1" applyFill="1" applyBorder="1" applyAlignment="1">
      <alignment horizontal="center" vertical="center" wrapText="1" shrinkToFit="1"/>
      <protection/>
    </xf>
    <xf numFmtId="0" fontId="39" fillId="0" borderId="43" xfId="59" applyFont="1" applyFill="1" applyBorder="1" applyAlignment="1">
      <alignment horizontal="center" vertical="center" wrapText="1" shrinkToFit="1"/>
      <protection/>
    </xf>
    <xf numFmtId="0" fontId="51" fillId="0" borderId="0" xfId="59" applyFont="1" applyAlignment="1">
      <alignment horizontal="center"/>
      <protection/>
    </xf>
    <xf numFmtId="0" fontId="27" fillId="0" borderId="33" xfId="59" applyFont="1" applyBorder="1" applyAlignment="1">
      <alignment horizontal="center" vertical="center" wrapText="1"/>
      <protection/>
    </xf>
    <xf numFmtId="0" fontId="27" fillId="0" borderId="16" xfId="59" applyFont="1" applyBorder="1" applyAlignment="1">
      <alignment horizontal="center" vertical="center" wrapText="1"/>
      <protection/>
    </xf>
    <xf numFmtId="0" fontId="27" fillId="0" borderId="44" xfId="59" applyFont="1" applyBorder="1" applyAlignment="1">
      <alignment horizontal="center" vertical="center" wrapText="1"/>
      <protection/>
    </xf>
    <xf numFmtId="0" fontId="24" fillId="0" borderId="40" xfId="59" applyFont="1" applyFill="1" applyBorder="1" applyAlignment="1">
      <alignment horizontal="right" vertical="center" wrapText="1" shrinkToFit="1"/>
      <protection/>
    </xf>
    <xf numFmtId="0" fontId="24" fillId="0" borderId="42" xfId="59" applyFont="1" applyFill="1" applyBorder="1" applyAlignment="1">
      <alignment horizontal="right" vertical="center" wrapText="1" shrinkToFit="1"/>
      <protection/>
    </xf>
    <xf numFmtId="0" fontId="24" fillId="0" borderId="41" xfId="59" applyFont="1" applyFill="1" applyBorder="1" applyAlignment="1">
      <alignment horizontal="left" vertical="center" wrapText="1" shrinkToFit="1"/>
      <protection/>
    </xf>
    <xf numFmtId="0" fontId="24" fillId="0" borderId="43" xfId="59" applyFont="1" applyFill="1" applyBorder="1" applyAlignment="1">
      <alignment horizontal="left" vertical="center" wrapText="1" shrinkToFit="1"/>
      <protection/>
    </xf>
    <xf numFmtId="0" fontId="27" fillId="24" borderId="33" xfId="59" applyFont="1" applyFill="1" applyBorder="1" applyAlignment="1">
      <alignment horizontal="center" vertical="center" wrapText="1"/>
      <protection/>
    </xf>
    <xf numFmtId="0" fontId="27" fillId="24" borderId="16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4"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e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G81"/>
  <sheetViews>
    <sheetView zoomScale="85" zoomScaleNormal="85" zoomScalePageLayoutView="0" workbookViewId="0" topLeftCell="A1">
      <pane xSplit="4" ySplit="4" topLeftCell="E5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X42" sqref="AX42"/>
    </sheetView>
  </sheetViews>
  <sheetFormatPr defaultColWidth="11.421875" defaultRowHeight="12.75"/>
  <cols>
    <col min="1" max="1" width="4.8515625" style="1" customWidth="1"/>
    <col min="2" max="2" width="18.28125" style="1" customWidth="1"/>
    <col min="3" max="3" width="8.28125" style="1" customWidth="1"/>
    <col min="4" max="4" width="10.57421875" style="43" customWidth="1"/>
    <col min="5" max="5" width="3.57421875" style="16" hidden="1" customWidth="1"/>
    <col min="6" max="6" width="4.57421875" style="16" hidden="1" customWidth="1"/>
    <col min="7" max="7" width="3.57421875" style="16" hidden="1" customWidth="1"/>
    <col min="8" max="8" width="3.57421875" style="17" hidden="1" customWidth="1"/>
    <col min="9" max="10" width="3.57421875" style="16" hidden="1" customWidth="1"/>
    <col min="11" max="11" width="3.57421875" style="15" hidden="1" customWidth="1"/>
    <col min="12" max="12" width="3.57421875" style="17" hidden="1" customWidth="1"/>
    <col min="13" max="14" width="3.57421875" style="16" hidden="1" customWidth="1"/>
    <col min="15" max="15" width="3.57421875" style="15" hidden="1" customWidth="1"/>
    <col min="16" max="16" width="3.57421875" style="17" hidden="1" customWidth="1"/>
    <col min="17" max="18" width="3.57421875" style="16" hidden="1" customWidth="1"/>
    <col min="19" max="19" width="3.57421875" style="15" hidden="1" customWidth="1"/>
    <col min="20" max="29" width="3.57421875" style="17" hidden="1" customWidth="1"/>
    <col min="30" max="30" width="3.57421875" style="147" hidden="1" customWidth="1"/>
    <col min="31" max="32" width="3.57421875" style="17" hidden="1" customWidth="1"/>
    <col min="33" max="36" width="3.57421875" style="1" hidden="1" customWidth="1"/>
    <col min="37" max="37" width="7.7109375" style="1" hidden="1" customWidth="1"/>
    <col min="38" max="51" width="5.140625" style="1" customWidth="1"/>
    <col min="52" max="53" width="5.140625" style="1" hidden="1" customWidth="1"/>
    <col min="54" max="54" width="10.00390625" style="1" customWidth="1"/>
    <col min="55" max="55" width="7.421875" style="1" customWidth="1"/>
    <col min="56" max="56" width="9.8515625" style="1" customWidth="1"/>
    <col min="57" max="57" width="13.8515625" style="1" hidden="1" customWidth="1"/>
    <col min="58" max="59" width="0" style="1" hidden="1" customWidth="1"/>
    <col min="60" max="61" width="11.421875" style="1" customWidth="1"/>
    <col min="62" max="16384" width="11.421875" style="1" customWidth="1"/>
  </cols>
  <sheetData>
    <row r="1" spans="1:57" s="141" customFormat="1" ht="15.75">
      <c r="A1" s="170" t="s">
        <v>234</v>
      </c>
      <c r="B1" s="170"/>
      <c r="C1" s="170"/>
      <c r="D1" s="170"/>
      <c r="E1" s="152" t="s">
        <v>235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40"/>
    </row>
    <row r="2" spans="1:59" s="141" customFormat="1" ht="15.75">
      <c r="A2" s="142"/>
      <c r="B2" s="142"/>
      <c r="C2" s="142"/>
      <c r="D2" s="143"/>
      <c r="E2" s="153" t="s">
        <v>236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44"/>
      <c r="BF2" s="145"/>
      <c r="BG2" s="145" t="s">
        <v>20</v>
      </c>
    </row>
    <row r="3" spans="1:59" ht="15" customHeight="1">
      <c r="A3" s="164" t="s">
        <v>0</v>
      </c>
      <c r="B3" s="166" t="s">
        <v>240</v>
      </c>
      <c r="C3" s="167"/>
      <c r="D3" s="164" t="s">
        <v>3</v>
      </c>
      <c r="E3" s="154" t="s">
        <v>210</v>
      </c>
      <c r="F3" s="155"/>
      <c r="G3" s="155"/>
      <c r="H3" s="156"/>
      <c r="I3" s="154" t="s">
        <v>211</v>
      </c>
      <c r="J3" s="155"/>
      <c r="K3" s="155"/>
      <c r="L3" s="156"/>
      <c r="M3" s="154" t="s">
        <v>212</v>
      </c>
      <c r="N3" s="155"/>
      <c r="O3" s="155"/>
      <c r="P3" s="156"/>
      <c r="Q3" s="154" t="s">
        <v>213</v>
      </c>
      <c r="R3" s="155"/>
      <c r="S3" s="155"/>
      <c r="T3" s="156"/>
      <c r="U3" s="154" t="s">
        <v>214</v>
      </c>
      <c r="V3" s="155"/>
      <c r="W3" s="155"/>
      <c r="X3" s="155"/>
      <c r="Y3" s="155" t="s">
        <v>215</v>
      </c>
      <c r="Z3" s="155"/>
      <c r="AA3" s="155"/>
      <c r="AB3" s="155"/>
      <c r="AC3" s="155" t="s">
        <v>216</v>
      </c>
      <c r="AD3" s="155"/>
      <c r="AE3" s="155"/>
      <c r="AF3" s="156"/>
      <c r="AG3" s="154" t="s">
        <v>21</v>
      </c>
      <c r="AH3" s="155"/>
      <c r="AI3" s="155"/>
      <c r="AJ3" s="156"/>
      <c r="AK3" s="160" t="s">
        <v>22</v>
      </c>
      <c r="AL3" s="157" t="s">
        <v>23</v>
      </c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171" t="s">
        <v>24</v>
      </c>
      <c r="BC3" s="148" t="s">
        <v>25</v>
      </c>
      <c r="BD3" s="148" t="s">
        <v>26</v>
      </c>
      <c r="BE3" s="171" t="s">
        <v>27</v>
      </c>
      <c r="BF3" s="18"/>
      <c r="BG3" s="18"/>
    </row>
    <row r="4" spans="1:59" ht="16.5" customHeight="1">
      <c r="A4" s="165"/>
      <c r="B4" s="168"/>
      <c r="C4" s="169"/>
      <c r="D4" s="165"/>
      <c r="E4" s="2" t="s">
        <v>4</v>
      </c>
      <c r="F4" s="3" t="s">
        <v>5</v>
      </c>
      <c r="G4" s="3" t="s">
        <v>6</v>
      </c>
      <c r="H4" s="2" t="s">
        <v>7</v>
      </c>
      <c r="I4" s="3" t="s">
        <v>4</v>
      </c>
      <c r="J4" s="3" t="s">
        <v>5</v>
      </c>
      <c r="K4" s="3" t="s">
        <v>6</v>
      </c>
      <c r="L4" s="2" t="s">
        <v>7</v>
      </c>
      <c r="M4" s="2" t="s">
        <v>4</v>
      </c>
      <c r="N4" s="3" t="s">
        <v>5</v>
      </c>
      <c r="O4" s="3" t="s">
        <v>6</v>
      </c>
      <c r="P4" s="2" t="s">
        <v>7</v>
      </c>
      <c r="Q4" s="2" t="s">
        <v>4</v>
      </c>
      <c r="R4" s="3" t="s">
        <v>5</v>
      </c>
      <c r="S4" s="3" t="s">
        <v>6</v>
      </c>
      <c r="T4" s="2" t="s">
        <v>7</v>
      </c>
      <c r="U4" s="2" t="s">
        <v>4</v>
      </c>
      <c r="V4" s="3" t="s">
        <v>5</v>
      </c>
      <c r="W4" s="3" t="s">
        <v>6</v>
      </c>
      <c r="X4" s="2" t="s">
        <v>7</v>
      </c>
      <c r="Y4" s="2" t="s">
        <v>4</v>
      </c>
      <c r="Z4" s="3" t="s">
        <v>5</v>
      </c>
      <c r="AA4" s="3" t="s">
        <v>6</v>
      </c>
      <c r="AB4" s="2" t="s">
        <v>7</v>
      </c>
      <c r="AC4" s="2" t="s">
        <v>4</v>
      </c>
      <c r="AD4" s="3" t="s">
        <v>5</v>
      </c>
      <c r="AE4" s="3" t="s">
        <v>6</v>
      </c>
      <c r="AF4" s="2" t="s">
        <v>7</v>
      </c>
      <c r="AG4" s="3" t="s">
        <v>4</v>
      </c>
      <c r="AH4" s="3" t="s">
        <v>5</v>
      </c>
      <c r="AI4" s="2" t="s">
        <v>6</v>
      </c>
      <c r="AJ4" s="2" t="s">
        <v>7</v>
      </c>
      <c r="AK4" s="161"/>
      <c r="AL4" s="150" t="s">
        <v>210</v>
      </c>
      <c r="AM4" s="151"/>
      <c r="AN4" s="150" t="s">
        <v>211</v>
      </c>
      <c r="AO4" s="151"/>
      <c r="AP4" s="150" t="s">
        <v>212</v>
      </c>
      <c r="AQ4" s="151"/>
      <c r="AR4" s="150" t="s">
        <v>213</v>
      </c>
      <c r="AS4" s="151"/>
      <c r="AT4" s="173" t="s">
        <v>217</v>
      </c>
      <c r="AU4" s="163"/>
      <c r="AV4" s="173" t="s">
        <v>215</v>
      </c>
      <c r="AW4" s="163"/>
      <c r="AX4" s="162" t="s">
        <v>216</v>
      </c>
      <c r="AY4" s="163"/>
      <c r="AZ4" s="150" t="s">
        <v>21</v>
      </c>
      <c r="BA4" s="151"/>
      <c r="BB4" s="172"/>
      <c r="BC4" s="149"/>
      <c r="BD4" s="149"/>
      <c r="BE4" s="172"/>
      <c r="BF4" s="18"/>
      <c r="BG4" s="18"/>
    </row>
    <row r="5" spans="1:59" ht="16.5" customHeight="1">
      <c r="A5" s="4"/>
      <c r="B5" s="89"/>
      <c r="C5" s="90"/>
      <c r="D5" s="91"/>
      <c r="E5" s="5"/>
      <c r="F5" s="6"/>
      <c r="G5" s="6"/>
      <c r="H5" s="5">
        <v>3</v>
      </c>
      <c r="I5" s="6"/>
      <c r="J5" s="6"/>
      <c r="K5" s="6"/>
      <c r="L5" s="5">
        <v>3</v>
      </c>
      <c r="M5" s="5"/>
      <c r="N5" s="6"/>
      <c r="O5" s="6"/>
      <c r="P5" s="5">
        <v>2</v>
      </c>
      <c r="Q5" s="19"/>
      <c r="R5" s="19"/>
      <c r="S5" s="19"/>
      <c r="T5" s="5">
        <v>2</v>
      </c>
      <c r="U5" s="5"/>
      <c r="V5" s="5"/>
      <c r="W5" s="5"/>
      <c r="X5" s="5">
        <v>2</v>
      </c>
      <c r="Y5" s="5"/>
      <c r="Z5" s="5"/>
      <c r="AA5" s="5"/>
      <c r="AB5" s="5">
        <v>2</v>
      </c>
      <c r="AC5" s="5"/>
      <c r="AD5" s="6"/>
      <c r="AE5" s="5"/>
      <c r="AF5" s="5">
        <v>4</v>
      </c>
      <c r="AG5" s="6"/>
      <c r="AH5" s="6"/>
      <c r="AI5" s="5"/>
      <c r="AJ5" s="5">
        <v>1</v>
      </c>
      <c r="AK5" s="20"/>
      <c r="AL5" s="21"/>
      <c r="AM5" s="22">
        <v>3</v>
      </c>
      <c r="AN5" s="23"/>
      <c r="AO5" s="22">
        <v>3</v>
      </c>
      <c r="AP5" s="23"/>
      <c r="AQ5" s="22">
        <v>2</v>
      </c>
      <c r="AR5" s="23"/>
      <c r="AS5" s="22">
        <v>2</v>
      </c>
      <c r="AT5" s="73"/>
      <c r="AU5" s="74">
        <v>2</v>
      </c>
      <c r="AV5" s="73"/>
      <c r="AW5" s="74">
        <v>2</v>
      </c>
      <c r="AX5" s="70"/>
      <c r="AY5" s="70">
        <v>4</v>
      </c>
      <c r="AZ5" s="23"/>
      <c r="BA5" s="22">
        <v>1</v>
      </c>
      <c r="BB5" s="24"/>
      <c r="BC5" s="24"/>
      <c r="BD5" s="24"/>
      <c r="BE5" s="24"/>
      <c r="BF5" s="18"/>
      <c r="BG5" s="18"/>
    </row>
    <row r="6" spans="1:59" ht="21.75" customHeight="1">
      <c r="A6" s="12">
        <v>1</v>
      </c>
      <c r="B6" s="50" t="s">
        <v>28</v>
      </c>
      <c r="C6" s="95" t="s">
        <v>201</v>
      </c>
      <c r="D6" s="52">
        <v>35673</v>
      </c>
      <c r="E6" s="133">
        <v>6</v>
      </c>
      <c r="F6" s="146">
        <v>8</v>
      </c>
      <c r="G6" s="135">
        <v>8</v>
      </c>
      <c r="H6" s="25">
        <f aca="true" t="shared" si="0" ref="H6:H42">ROUND((E6*0.2+F6*0.1+G6*0.7),1)</f>
        <v>7.6</v>
      </c>
      <c r="I6" s="8">
        <v>5.7</v>
      </c>
      <c r="J6" s="94">
        <v>5</v>
      </c>
      <c r="K6" s="111">
        <v>5</v>
      </c>
      <c r="L6" s="25">
        <f aca="true" t="shared" si="1" ref="L6:L42">ROUND((I6*0.2+J6*0.1+K6*0.7),1)</f>
        <v>5.1</v>
      </c>
      <c r="M6" s="8">
        <v>7.5</v>
      </c>
      <c r="N6" s="94">
        <v>6</v>
      </c>
      <c r="O6" s="10">
        <v>8</v>
      </c>
      <c r="P6" s="25">
        <f aca="true" t="shared" si="2" ref="P6:P42">ROUND((M6*0.2+N6*0.1+O6*0.7),1)</f>
        <v>7.7</v>
      </c>
      <c r="Q6" s="8">
        <v>3</v>
      </c>
      <c r="R6" s="94">
        <v>4</v>
      </c>
      <c r="S6" s="111">
        <v>6.5</v>
      </c>
      <c r="T6" s="25">
        <f aca="true" t="shared" si="3" ref="T6:T42">ROUND((Q6*0.2+R6*0.1+S6*0.7),1)</f>
        <v>5.6</v>
      </c>
      <c r="U6" s="8">
        <v>4.5</v>
      </c>
      <c r="V6" s="94">
        <v>5</v>
      </c>
      <c r="W6" s="10">
        <v>5</v>
      </c>
      <c r="X6" s="25">
        <f aca="true" t="shared" si="4" ref="X6:X42">ROUND((U6*0.2+V6*0.1+W6*0.7),1)</f>
        <v>4.9</v>
      </c>
      <c r="Y6" s="8">
        <v>7</v>
      </c>
      <c r="Z6" s="94">
        <v>5</v>
      </c>
      <c r="AA6" s="10">
        <v>5</v>
      </c>
      <c r="AB6" s="25">
        <f aca="true" t="shared" si="5" ref="AB6:AB42">ROUND((Y6*0.2+Z6*0.1+AA6*0.7),1)</f>
        <v>5.4</v>
      </c>
      <c r="AC6" s="8">
        <v>4.3</v>
      </c>
      <c r="AD6" s="9">
        <v>4</v>
      </c>
      <c r="AE6" s="111">
        <v>4</v>
      </c>
      <c r="AF6" s="25">
        <f aca="true" t="shared" si="6" ref="AF6:AF42">ROUND((AC6*0.2+AD6*0.1+AE6*0.7),1)</f>
        <v>4.1</v>
      </c>
      <c r="AG6" s="8"/>
      <c r="AH6" s="9"/>
      <c r="AI6" s="10"/>
      <c r="AJ6" s="25">
        <f aca="true" t="shared" si="7" ref="AJ6:AJ42">ROUND((AG6*0.2+AH6*0.1+AI6*0.7),1)</f>
        <v>0</v>
      </c>
      <c r="AK6" s="11">
        <f>ROUND((SUMPRODUCT($E$5:$AF$5,E6:AF6)/SUM($E$5:$AF$5)),2)</f>
        <v>5.65</v>
      </c>
      <c r="AL6" s="104"/>
      <c r="AM6" s="26">
        <f aca="true" t="shared" si="8" ref="AM6:AM42">IF(AND(8.5&lt;=H6,H6&lt;=10),4,IF(AND(7&lt;=H6,H6&lt;=8.4),3,IF(AND(5.5&lt;=H6,H6&lt;=6.9),2,IF(AND(4&lt;=H6,H6&lt;=5.4),1,0))))</f>
        <v>3</v>
      </c>
      <c r="AN6" s="23" t="str">
        <f aca="true" t="shared" si="9" ref="AN6:AN42">IF(AND(8.5&lt;=L6,L6&lt;=10),"A",IF(AND(7&lt;=L6,L6&lt;=8.4),"B",IF(AND(5.5&lt;=L6,L6&lt;=6.9),"C",IF(AND(4&lt;=L6,L6&lt;=5.4),"D",IF(L6=0,"X","F")))))</f>
        <v>D</v>
      </c>
      <c r="AO6" s="26">
        <f aca="true" t="shared" si="10" ref="AO6:AO42">IF(AND(8.5&lt;=L6,L6&lt;=10),4,IF(AND(7&lt;=L6,L6&lt;=8.4),3,IF(AND(5.5&lt;=L6,L6&lt;=6.9),2,IF(AND(4&lt;=L6,L6&lt;=5.4),1,0))))</f>
        <v>1</v>
      </c>
      <c r="AP6" s="23" t="str">
        <f aca="true" t="shared" si="11" ref="AP6:AP42">IF(AND(8.5&lt;=P6,P6&lt;=10),"A",IF(AND(7&lt;=P6,P6&lt;=8.4),"B",IF(AND(5.5&lt;=P6,P6&lt;=6.9),"C",IF(AND(4&lt;=P6,P6&lt;=5.4),"D",IF(P6=0,"X","F")))))</f>
        <v>B</v>
      </c>
      <c r="AQ6" s="26">
        <f aca="true" t="shared" si="12" ref="AQ6:AQ42">IF(AND(8.5&lt;=P6,P6&lt;=10),4,IF(AND(7&lt;=P6,P6&lt;=8.4),3,IF(AND(5.5&lt;=P6,P6&lt;=6.9),2,IF(AND(4&lt;=P6,P6&lt;=5.4),1,0))))</f>
        <v>3</v>
      </c>
      <c r="AR6" s="23" t="str">
        <f aca="true" t="shared" si="13" ref="AR6:AR27">IF(AND(8.5&lt;=T6,T6&lt;=10),"A",IF(AND(7&lt;=T6,T6&lt;=8.4),"B",IF(AND(5.5&lt;=T6,T6&lt;=6.9),"C",IF(AND(4&lt;=T6,T6&lt;=5.4),"D",IF(T6=0,"X","F")))))</f>
        <v>C</v>
      </c>
      <c r="AS6" s="26">
        <f aca="true" t="shared" si="14" ref="AS6:AS27">IF(AND(8.5&lt;=T6,T6&lt;=10),4,IF(AND(7&lt;=T6,T6&lt;=8.4),3,IF(AND(5.5&lt;=T6,T6&lt;=6.9),2,IF(AND(4&lt;=T6,T6&lt;=5.4),1,0))))</f>
        <v>2</v>
      </c>
      <c r="AT6" s="23" t="str">
        <f>IF(AND(8.5&lt;=X6,X6&lt;=10),"A",IF(AND(7&lt;=X6,X6&lt;=8.4),"B",IF(AND(5.5&lt;=X6,X6&lt;=6.9),"C",IF(AND(4&lt;=X6,X6&lt;=5.4),"D",IF(X6=0,"X","F")))))</f>
        <v>D</v>
      </c>
      <c r="AU6" s="26">
        <f>IF(AND(8.5&lt;=X6,X6&lt;=10),4,IF(AND(7&lt;=X6,X6&lt;=8.4),3,IF(AND(5.5&lt;=X6,X6&lt;=6.9),2,IF(AND(4&lt;=X6,X6&lt;=5.4),1,0))))</f>
        <v>1</v>
      </c>
      <c r="AV6" s="23" t="str">
        <f>IF(AND(8.5&lt;=AB6,AB6&lt;=10),"A",IF(AND(7&lt;=AB6,AB6&lt;=8.4),"B",IF(AND(5.5&lt;=AB6,AB6&lt;=6.9),"C",IF(AND(4&lt;=AB6,AB6&lt;=5.4),"D",IF(AB6=0,"X","F")))))</f>
        <v>D</v>
      </c>
      <c r="AW6" s="26">
        <f>IF(AND(8.5&lt;=AB6,AB6&lt;=10),4,IF(AND(7&lt;=AB6,AB6&lt;=8.4),3,IF(AND(5.5&lt;=AB6,AB6&lt;=6.9),2,IF(AND(4&lt;=AB6,AB6&lt;=5.4),1,0))))</f>
        <v>1</v>
      </c>
      <c r="AX6" s="23" t="str">
        <f>IF(AND(8.5&lt;=AF6,AF6&lt;=10),"A",IF(AND(7&lt;=AF6,AF6&lt;=8.4),"B",IF(AND(5.5&lt;=AF6,AF6&lt;=6.9),"C",IF(AND(4&lt;=AF6,AF6&lt;=5.4),"D",IF(AF6=0,"X","F")))))</f>
        <v>D</v>
      </c>
      <c r="AY6" s="26">
        <f>IF(AND(8.5&lt;=AF6,AF6&lt;=10),4,IF(AND(7&lt;=AF6,AF6&lt;=8.4),3,IF(AND(5.5&lt;=AF6,AF6&lt;=6.9),2,IF(AND(4&lt;=AF6,AF6&lt;=5.4),1,0))))</f>
        <v>1</v>
      </c>
      <c r="AZ6" s="23" t="str">
        <f aca="true" t="shared" si="15" ref="AZ6:AZ42">IF(AND(8.5&lt;=AJ6,AJ6&lt;=10),"A",IF(AND(7&lt;=AJ6,AJ6&lt;=8.4),"B",IF(AND(5.5&lt;=AJ6,AJ6&lt;=6.9),"C",IF(AND(4&lt;=AJ6,AJ6&lt;=5.4),"D",IF(AJ6=0,"X","F")))))</f>
        <v>X</v>
      </c>
      <c r="BA6" s="26">
        <f aca="true" t="shared" si="16" ref="BA6:BA42">IF(AND(8.5&lt;=AJ6,AJ6&lt;=10),4,IF(AND(7&lt;=AJ6,AJ6&lt;=8.4),3,IF(AND(5.5&lt;=AJ6,AJ6&lt;=6.9),2,IF(AND(4&lt;=AJ6,AJ6&lt;=5.4),1,0))))</f>
        <v>0</v>
      </c>
      <c r="BB6" s="62">
        <f>ROUND((SUMPRODUCT($AM$5:$AY$5,AM6:AY6)/SUM($AM$5:$AY$5)),2)</f>
        <v>1.67</v>
      </c>
      <c r="BC6" s="24">
        <f>SUMIF(AM6:AY6,$BG$2,$AM$5:$AY$5)</f>
        <v>18</v>
      </c>
      <c r="BD6" s="62">
        <f>ROUND((SUMPRODUCT($AM$5:$AY$5,AM6:AY6)/BC6),2)</f>
        <v>1.67</v>
      </c>
      <c r="BE6" s="24" t="str">
        <f aca="true" t="shared" si="17" ref="BE6:BE42">IF(AND(3.6&lt;=BD6,BD6&lt;=4),"XuÊt s¾c",IF(AND(3.2&lt;=BD6,BD6&lt;=3.59),"Giái",IF(AND(2.5&lt;=BD6,BD6&lt;=3.19),"Kh¸",IF(AND(2&lt;=BD6,BD6&lt;=2.49),"Trung b×nh",IF(AND(1&lt;=BD6,BD6&lt;=1.99),"Trung b×nh yÕu","KÐm")))))</f>
        <v>Trung b×nh yÕu</v>
      </c>
      <c r="BF6" s="15">
        <f aca="true" t="shared" si="18" ref="BF6:BF42">(G6+K6+O6+S6+AI6)/5</f>
        <v>5.5</v>
      </c>
      <c r="BG6" s="1" t="str">
        <f aca="true" t="shared" si="19" ref="BG6:BG42">IF(AND(BF6&gt;=8,BF6&lt;=10),"Giỏi",IF(AND(BF6&gt;=7,BF6&lt;8),"Khá",IF(AND(BF6&gt;=6,BF6&lt;7),"TBK",IF(AND(BF6&gt;=5,BF6&lt;6),"TB","YK"))))</f>
        <v>TB</v>
      </c>
    </row>
    <row r="7" spans="1:59" ht="21.75" customHeight="1">
      <c r="A7" s="12">
        <v>2</v>
      </c>
      <c r="B7" s="33" t="s">
        <v>31</v>
      </c>
      <c r="C7" s="82" t="s">
        <v>32</v>
      </c>
      <c r="D7" s="32">
        <v>35529</v>
      </c>
      <c r="E7" s="8">
        <v>7</v>
      </c>
      <c r="F7" s="9">
        <v>8</v>
      </c>
      <c r="G7" s="10">
        <v>7</v>
      </c>
      <c r="H7" s="25">
        <f t="shared" si="0"/>
        <v>7.1</v>
      </c>
      <c r="I7" s="8">
        <v>7</v>
      </c>
      <c r="J7" s="94">
        <v>7</v>
      </c>
      <c r="K7" s="10">
        <v>5</v>
      </c>
      <c r="L7" s="25">
        <f t="shared" si="1"/>
        <v>5.6</v>
      </c>
      <c r="M7" s="8">
        <v>6</v>
      </c>
      <c r="N7" s="94">
        <v>8</v>
      </c>
      <c r="O7" s="10">
        <v>5</v>
      </c>
      <c r="P7" s="25">
        <f t="shared" si="2"/>
        <v>5.5</v>
      </c>
      <c r="Q7" s="8">
        <v>6</v>
      </c>
      <c r="R7" s="94">
        <v>7</v>
      </c>
      <c r="S7" s="10">
        <v>5.5</v>
      </c>
      <c r="T7" s="25">
        <f t="shared" si="3"/>
        <v>5.8</v>
      </c>
      <c r="U7" s="8">
        <v>4.5</v>
      </c>
      <c r="V7" s="94">
        <v>5</v>
      </c>
      <c r="W7" s="10">
        <v>4</v>
      </c>
      <c r="X7" s="25">
        <f t="shared" si="4"/>
        <v>4.2</v>
      </c>
      <c r="Y7" s="133">
        <v>6.5</v>
      </c>
      <c r="Z7" s="134">
        <v>8</v>
      </c>
      <c r="AA7" s="135">
        <v>6.5</v>
      </c>
      <c r="AB7" s="25">
        <f t="shared" si="5"/>
        <v>6.7</v>
      </c>
      <c r="AC7" s="8">
        <v>5.5</v>
      </c>
      <c r="AD7" s="9">
        <v>7</v>
      </c>
      <c r="AE7" s="10">
        <v>5.5</v>
      </c>
      <c r="AF7" s="25">
        <f t="shared" si="6"/>
        <v>5.7</v>
      </c>
      <c r="AG7" s="8"/>
      <c r="AH7" s="9"/>
      <c r="AI7" s="10"/>
      <c r="AJ7" s="25">
        <f t="shared" si="7"/>
        <v>0</v>
      </c>
      <c r="AK7" s="11">
        <f aca="true" t="shared" si="20" ref="AK7:AK42">ROUND((SUMPRODUCT($E$5:$AF$5,E7:AF7)/SUM($E$5:$AF$5)),2)</f>
        <v>5.85</v>
      </c>
      <c r="AL7" s="23" t="str">
        <f aca="true" t="shared" si="21" ref="AL7:AL42">IF(AND(8.5&lt;=H7,H7&lt;=10),"A",IF(AND(7&lt;=H7,H7&lt;=8.4),"B",IF(AND(5.5&lt;=H7,H7&lt;=6.9),"C",IF(AND(4&lt;=H7,H7&lt;=5.4),"D",IF(H7=0,"X","F")))))</f>
        <v>B</v>
      </c>
      <c r="AM7" s="26">
        <f t="shared" si="8"/>
        <v>3</v>
      </c>
      <c r="AN7" s="23" t="str">
        <f t="shared" si="9"/>
        <v>C</v>
      </c>
      <c r="AO7" s="26">
        <f t="shared" si="10"/>
        <v>2</v>
      </c>
      <c r="AP7" s="23" t="str">
        <f t="shared" si="11"/>
        <v>C</v>
      </c>
      <c r="AQ7" s="26">
        <f t="shared" si="12"/>
        <v>2</v>
      </c>
      <c r="AR7" s="23" t="str">
        <f t="shared" si="13"/>
        <v>C</v>
      </c>
      <c r="AS7" s="26">
        <f t="shared" si="14"/>
        <v>2</v>
      </c>
      <c r="AT7" s="23" t="str">
        <f aca="true" t="shared" si="22" ref="AT7:AT42">IF(AND(8.5&lt;=X7,X7&lt;=10),"A",IF(AND(7&lt;=X7,X7&lt;=8.4),"B",IF(AND(5.5&lt;=X7,X7&lt;=6.9),"C",IF(AND(4&lt;=X7,X7&lt;=5.4),"D",IF(X7=0,"X","F")))))</f>
        <v>D</v>
      </c>
      <c r="AU7" s="26">
        <f aca="true" t="shared" si="23" ref="AU7:AU42">IF(AND(8.5&lt;=X7,X7&lt;=10),4,IF(AND(7&lt;=X7,X7&lt;=8.4),3,IF(AND(5.5&lt;=X7,X7&lt;=6.9),2,IF(AND(4&lt;=X7,X7&lt;=5.4),1,0))))</f>
        <v>1</v>
      </c>
      <c r="AV7" s="23" t="str">
        <f aca="true" t="shared" si="24" ref="AV7:AV42">IF(AND(8.5&lt;=AB7,AB7&lt;=10),"A",IF(AND(7&lt;=AB7,AB7&lt;=8.4),"B",IF(AND(5.5&lt;=AB7,AB7&lt;=6.9),"C",IF(AND(4&lt;=AB7,AB7&lt;=5.4),"D",IF(AB7=0,"X","F")))))</f>
        <v>C</v>
      </c>
      <c r="AW7" s="26">
        <f aca="true" t="shared" si="25" ref="AW7:AW42">IF(AND(8.5&lt;=AB7,AB7&lt;=10),4,IF(AND(7&lt;=AB7,AB7&lt;=8.4),3,IF(AND(5.5&lt;=AB7,AB7&lt;=6.9),2,IF(AND(4&lt;=AB7,AB7&lt;=5.4),1,0))))</f>
        <v>2</v>
      </c>
      <c r="AX7" s="23" t="str">
        <f aca="true" t="shared" si="26" ref="AX7:AX42">IF(AND(8.5&lt;=AF7,AF7&lt;=10),"A",IF(AND(7&lt;=AF7,AF7&lt;=8.4),"B",IF(AND(5.5&lt;=AF7,AF7&lt;=6.9),"C",IF(AND(4&lt;=AF7,AF7&lt;=5.4),"D",IF(AF7=0,"X","F")))))</f>
        <v>C</v>
      </c>
      <c r="AY7" s="26">
        <f aca="true" t="shared" si="27" ref="AY7:AY42">IF(AND(8.5&lt;=AF7,AF7&lt;=10),4,IF(AND(7&lt;=AF7,AF7&lt;=8.4),3,IF(AND(5.5&lt;=AF7,AF7&lt;=6.9),2,IF(AND(4&lt;=AF7,AF7&lt;=5.4),1,0))))</f>
        <v>2</v>
      </c>
      <c r="AZ7" s="23" t="str">
        <f t="shared" si="15"/>
        <v>X</v>
      </c>
      <c r="BA7" s="26">
        <f t="shared" si="16"/>
        <v>0</v>
      </c>
      <c r="BB7" s="62">
        <f aca="true" t="shared" si="28" ref="BB7:BB42">ROUND((SUMPRODUCT($AM$5:$AY$5,AM7:AY7)/SUM($AM$5:$AY$5)),2)</f>
        <v>2.06</v>
      </c>
      <c r="BC7" s="24">
        <f aca="true" t="shared" si="29" ref="BC7:BC42">SUMIF(AM7:AY7,$BG$2,$AM$5:$AY$5)</f>
        <v>18</v>
      </c>
      <c r="BD7" s="62">
        <f aca="true" t="shared" si="30" ref="BD7:BD42">ROUND((SUMPRODUCT($AM$5:$AY$5,AM7:AY7)/BC7),2)</f>
        <v>2.06</v>
      </c>
      <c r="BE7" s="24" t="str">
        <f t="shared" si="17"/>
        <v>Trung b×nh</v>
      </c>
      <c r="BF7" s="15">
        <f t="shared" si="18"/>
        <v>4.5</v>
      </c>
      <c r="BG7" s="1" t="str">
        <f t="shared" si="19"/>
        <v>YK</v>
      </c>
    </row>
    <row r="8" spans="1:59" ht="21.75" customHeight="1">
      <c r="A8" s="12">
        <v>3</v>
      </c>
      <c r="B8" s="34" t="s">
        <v>33</v>
      </c>
      <c r="C8" s="82" t="s">
        <v>34</v>
      </c>
      <c r="D8" s="32">
        <v>35729</v>
      </c>
      <c r="E8" s="8">
        <v>7.7</v>
      </c>
      <c r="F8" s="9">
        <v>9</v>
      </c>
      <c r="G8" s="10">
        <v>7</v>
      </c>
      <c r="H8" s="25">
        <f t="shared" si="0"/>
        <v>7.3</v>
      </c>
      <c r="I8" s="8">
        <v>7.3</v>
      </c>
      <c r="J8" s="94">
        <v>7</v>
      </c>
      <c r="K8" s="10">
        <v>3</v>
      </c>
      <c r="L8" s="25">
        <f t="shared" si="1"/>
        <v>4.3</v>
      </c>
      <c r="M8" s="133">
        <v>6</v>
      </c>
      <c r="N8" s="134">
        <v>9</v>
      </c>
      <c r="O8" s="135">
        <v>5</v>
      </c>
      <c r="P8" s="25">
        <f t="shared" si="2"/>
        <v>5.6</v>
      </c>
      <c r="Q8" s="8">
        <v>5.7</v>
      </c>
      <c r="R8" s="94">
        <v>7</v>
      </c>
      <c r="S8" s="111">
        <v>7</v>
      </c>
      <c r="T8" s="25">
        <f t="shared" si="3"/>
        <v>6.7</v>
      </c>
      <c r="U8" s="133">
        <v>8</v>
      </c>
      <c r="V8" s="134">
        <v>8</v>
      </c>
      <c r="W8" s="135">
        <v>6</v>
      </c>
      <c r="X8" s="25">
        <f t="shared" si="4"/>
        <v>6.6</v>
      </c>
      <c r="Y8" s="8">
        <v>7.8</v>
      </c>
      <c r="Z8" s="94">
        <v>9</v>
      </c>
      <c r="AA8" s="10">
        <v>5.5</v>
      </c>
      <c r="AB8" s="25">
        <f t="shared" si="5"/>
        <v>6.3</v>
      </c>
      <c r="AC8" s="8">
        <v>7</v>
      </c>
      <c r="AD8" s="9">
        <v>8</v>
      </c>
      <c r="AE8" s="10">
        <v>6</v>
      </c>
      <c r="AF8" s="25">
        <f t="shared" si="6"/>
        <v>6.4</v>
      </c>
      <c r="AG8" s="8"/>
      <c r="AH8" s="9"/>
      <c r="AI8" s="10"/>
      <c r="AJ8" s="25">
        <f t="shared" si="7"/>
        <v>0</v>
      </c>
      <c r="AK8" s="11">
        <f t="shared" si="20"/>
        <v>6.16</v>
      </c>
      <c r="AL8" s="23" t="str">
        <f t="shared" si="21"/>
        <v>B</v>
      </c>
      <c r="AM8" s="26">
        <f t="shared" si="8"/>
        <v>3</v>
      </c>
      <c r="AN8" s="23" t="str">
        <f t="shared" si="9"/>
        <v>D</v>
      </c>
      <c r="AO8" s="26">
        <f t="shared" si="10"/>
        <v>1</v>
      </c>
      <c r="AP8" s="23" t="str">
        <f t="shared" si="11"/>
        <v>C</v>
      </c>
      <c r="AQ8" s="26">
        <f t="shared" si="12"/>
        <v>2</v>
      </c>
      <c r="AR8" s="23" t="str">
        <f t="shared" si="13"/>
        <v>C</v>
      </c>
      <c r="AS8" s="26">
        <f t="shared" si="14"/>
        <v>2</v>
      </c>
      <c r="AT8" s="23" t="str">
        <f t="shared" si="22"/>
        <v>C</v>
      </c>
      <c r="AU8" s="26">
        <f t="shared" si="23"/>
        <v>2</v>
      </c>
      <c r="AV8" s="23" t="str">
        <f t="shared" si="24"/>
        <v>C</v>
      </c>
      <c r="AW8" s="26">
        <f t="shared" si="25"/>
        <v>2</v>
      </c>
      <c r="AX8" s="23" t="str">
        <f t="shared" si="26"/>
        <v>C</v>
      </c>
      <c r="AY8" s="26">
        <f t="shared" si="27"/>
        <v>2</v>
      </c>
      <c r="AZ8" s="23" t="str">
        <f t="shared" si="15"/>
        <v>X</v>
      </c>
      <c r="BA8" s="26">
        <f t="shared" si="16"/>
        <v>0</v>
      </c>
      <c r="BB8" s="62">
        <f t="shared" si="28"/>
        <v>2</v>
      </c>
      <c r="BC8" s="24">
        <f t="shared" si="29"/>
        <v>18</v>
      </c>
      <c r="BD8" s="62">
        <f t="shared" si="30"/>
        <v>2</v>
      </c>
      <c r="BE8" s="24" t="str">
        <f t="shared" si="17"/>
        <v>Trung b×nh</v>
      </c>
      <c r="BF8" s="15">
        <f t="shared" si="18"/>
        <v>4.4</v>
      </c>
      <c r="BG8" s="1" t="str">
        <f t="shared" si="19"/>
        <v>YK</v>
      </c>
    </row>
    <row r="9" spans="1:59" ht="21.75" customHeight="1">
      <c r="A9" s="12">
        <v>4</v>
      </c>
      <c r="B9" s="36" t="s">
        <v>33</v>
      </c>
      <c r="C9" s="82" t="s">
        <v>14</v>
      </c>
      <c r="D9" s="37">
        <v>35606</v>
      </c>
      <c r="E9" s="8">
        <v>6.3</v>
      </c>
      <c r="F9" s="9">
        <v>7</v>
      </c>
      <c r="G9" s="10">
        <v>7</v>
      </c>
      <c r="H9" s="25">
        <f t="shared" si="0"/>
        <v>6.9</v>
      </c>
      <c r="I9" s="8">
        <v>6</v>
      </c>
      <c r="J9" s="94">
        <v>7</v>
      </c>
      <c r="K9" s="10">
        <v>3</v>
      </c>
      <c r="L9" s="25">
        <f t="shared" si="1"/>
        <v>4</v>
      </c>
      <c r="M9" s="8">
        <v>6</v>
      </c>
      <c r="N9" s="94">
        <v>7</v>
      </c>
      <c r="O9" s="10">
        <v>5</v>
      </c>
      <c r="P9" s="25">
        <f t="shared" si="2"/>
        <v>5.4</v>
      </c>
      <c r="Q9" s="8">
        <v>5.7</v>
      </c>
      <c r="R9" s="94">
        <v>6</v>
      </c>
      <c r="S9" s="10">
        <v>5.5</v>
      </c>
      <c r="T9" s="25">
        <f t="shared" si="3"/>
        <v>5.6</v>
      </c>
      <c r="U9" s="8">
        <v>4.5</v>
      </c>
      <c r="V9" s="94">
        <v>5</v>
      </c>
      <c r="W9" s="10">
        <v>5</v>
      </c>
      <c r="X9" s="25">
        <f t="shared" si="4"/>
        <v>4.9</v>
      </c>
      <c r="Y9" s="8">
        <v>6.5</v>
      </c>
      <c r="Z9" s="94">
        <v>6</v>
      </c>
      <c r="AA9" s="10">
        <v>5</v>
      </c>
      <c r="AB9" s="25">
        <f t="shared" si="5"/>
        <v>5.4</v>
      </c>
      <c r="AC9" s="8">
        <v>5.5</v>
      </c>
      <c r="AD9" s="9">
        <v>7</v>
      </c>
      <c r="AE9" s="10">
        <v>6</v>
      </c>
      <c r="AF9" s="25">
        <f t="shared" si="6"/>
        <v>6</v>
      </c>
      <c r="AG9" s="8"/>
      <c r="AH9" s="9"/>
      <c r="AI9" s="10"/>
      <c r="AJ9" s="25">
        <f t="shared" si="7"/>
        <v>0</v>
      </c>
      <c r="AK9" s="11">
        <f t="shared" si="20"/>
        <v>5.52</v>
      </c>
      <c r="AL9" s="23" t="str">
        <f t="shared" si="21"/>
        <v>C</v>
      </c>
      <c r="AM9" s="26">
        <f t="shared" si="8"/>
        <v>2</v>
      </c>
      <c r="AN9" s="23" t="str">
        <f t="shared" si="9"/>
        <v>D</v>
      </c>
      <c r="AO9" s="26">
        <f t="shared" si="10"/>
        <v>1</v>
      </c>
      <c r="AP9" s="23" t="str">
        <f t="shared" si="11"/>
        <v>D</v>
      </c>
      <c r="AQ9" s="26">
        <f t="shared" si="12"/>
        <v>1</v>
      </c>
      <c r="AR9" s="23" t="str">
        <f t="shared" si="13"/>
        <v>C</v>
      </c>
      <c r="AS9" s="26">
        <f t="shared" si="14"/>
        <v>2</v>
      </c>
      <c r="AT9" s="23" t="str">
        <f t="shared" si="22"/>
        <v>D</v>
      </c>
      <c r="AU9" s="26">
        <f t="shared" si="23"/>
        <v>1</v>
      </c>
      <c r="AV9" s="23" t="str">
        <f t="shared" si="24"/>
        <v>D</v>
      </c>
      <c r="AW9" s="26">
        <f t="shared" si="25"/>
        <v>1</v>
      </c>
      <c r="AX9" s="23" t="str">
        <f t="shared" si="26"/>
        <v>C</v>
      </c>
      <c r="AY9" s="26">
        <f t="shared" si="27"/>
        <v>2</v>
      </c>
      <c r="AZ9" s="23" t="str">
        <f t="shared" si="15"/>
        <v>X</v>
      </c>
      <c r="BA9" s="26">
        <f t="shared" si="16"/>
        <v>0</v>
      </c>
      <c r="BB9" s="62">
        <f t="shared" si="28"/>
        <v>1.5</v>
      </c>
      <c r="BC9" s="24">
        <f t="shared" si="29"/>
        <v>18</v>
      </c>
      <c r="BD9" s="62">
        <f t="shared" si="30"/>
        <v>1.5</v>
      </c>
      <c r="BE9" s="24" t="str">
        <f t="shared" si="17"/>
        <v>Trung b×nh yÕu</v>
      </c>
      <c r="BF9" s="15">
        <f t="shared" si="18"/>
        <v>4.1</v>
      </c>
      <c r="BG9" s="1" t="str">
        <f t="shared" si="19"/>
        <v>YK</v>
      </c>
    </row>
    <row r="10" spans="1:59" ht="21.75" customHeight="1">
      <c r="A10" s="12">
        <v>5</v>
      </c>
      <c r="B10" s="48" t="s">
        <v>37</v>
      </c>
      <c r="C10" s="82" t="s">
        <v>38</v>
      </c>
      <c r="D10" s="37">
        <v>35551</v>
      </c>
      <c r="E10" s="8">
        <v>5.7</v>
      </c>
      <c r="F10" s="9">
        <v>7</v>
      </c>
      <c r="G10" s="10">
        <v>6</v>
      </c>
      <c r="H10" s="25">
        <f t="shared" si="0"/>
        <v>6</v>
      </c>
      <c r="I10" s="8">
        <v>5.3</v>
      </c>
      <c r="J10" s="94">
        <v>6</v>
      </c>
      <c r="K10" s="111">
        <v>4.5</v>
      </c>
      <c r="L10" s="25">
        <f t="shared" si="1"/>
        <v>4.8</v>
      </c>
      <c r="M10" s="8">
        <v>5.5</v>
      </c>
      <c r="N10" s="94">
        <v>7</v>
      </c>
      <c r="O10" s="10">
        <v>4</v>
      </c>
      <c r="P10" s="25">
        <f t="shared" si="2"/>
        <v>4.6</v>
      </c>
      <c r="Q10" s="8">
        <v>6</v>
      </c>
      <c r="R10" s="94">
        <v>6</v>
      </c>
      <c r="S10" s="10">
        <v>4</v>
      </c>
      <c r="T10" s="25">
        <f t="shared" si="3"/>
        <v>4.6</v>
      </c>
      <c r="U10" s="136">
        <v>7.5</v>
      </c>
      <c r="V10" s="137">
        <v>7</v>
      </c>
      <c r="W10" s="111">
        <v>7.5</v>
      </c>
      <c r="X10" s="25">
        <f t="shared" si="4"/>
        <v>7.5</v>
      </c>
      <c r="Y10" s="8">
        <v>5.8</v>
      </c>
      <c r="Z10" s="94">
        <v>5</v>
      </c>
      <c r="AA10" s="10">
        <v>5.5</v>
      </c>
      <c r="AB10" s="25">
        <f t="shared" si="5"/>
        <v>5.5</v>
      </c>
      <c r="AC10" s="136">
        <v>5.3</v>
      </c>
      <c r="AD10" s="138">
        <v>5.5</v>
      </c>
      <c r="AE10" s="111">
        <v>3</v>
      </c>
      <c r="AF10" s="25">
        <f t="shared" si="6"/>
        <v>3.7</v>
      </c>
      <c r="AG10" s="8"/>
      <c r="AH10" s="9"/>
      <c r="AI10" s="10"/>
      <c r="AJ10" s="25">
        <f t="shared" si="7"/>
        <v>0</v>
      </c>
      <c r="AK10" s="11">
        <f t="shared" si="20"/>
        <v>5.09</v>
      </c>
      <c r="AL10" s="23" t="str">
        <f t="shared" si="21"/>
        <v>C</v>
      </c>
      <c r="AM10" s="26">
        <f t="shared" si="8"/>
        <v>2</v>
      </c>
      <c r="AN10" s="23" t="str">
        <f t="shared" si="9"/>
        <v>D</v>
      </c>
      <c r="AO10" s="26">
        <f t="shared" si="10"/>
        <v>1</v>
      </c>
      <c r="AP10" s="23" t="str">
        <f t="shared" si="11"/>
        <v>D</v>
      </c>
      <c r="AQ10" s="26">
        <f t="shared" si="12"/>
        <v>1</v>
      </c>
      <c r="AR10" s="23" t="str">
        <f t="shared" si="13"/>
        <v>D</v>
      </c>
      <c r="AS10" s="26">
        <f t="shared" si="14"/>
        <v>1</v>
      </c>
      <c r="AT10" s="23" t="str">
        <f t="shared" si="22"/>
        <v>B</v>
      </c>
      <c r="AU10" s="26">
        <f t="shared" si="23"/>
        <v>3</v>
      </c>
      <c r="AV10" s="23" t="str">
        <f t="shared" si="24"/>
        <v>C</v>
      </c>
      <c r="AW10" s="26">
        <f t="shared" si="25"/>
        <v>2</v>
      </c>
      <c r="AX10" s="23" t="str">
        <f t="shared" si="26"/>
        <v>F</v>
      </c>
      <c r="AY10" s="26">
        <f t="shared" si="27"/>
        <v>0</v>
      </c>
      <c r="AZ10" s="23" t="str">
        <f t="shared" si="15"/>
        <v>X</v>
      </c>
      <c r="BA10" s="26">
        <f t="shared" si="16"/>
        <v>0</v>
      </c>
      <c r="BB10" s="62">
        <f t="shared" si="28"/>
        <v>1.28</v>
      </c>
      <c r="BC10" s="24">
        <f t="shared" si="29"/>
        <v>14</v>
      </c>
      <c r="BD10" s="62">
        <f t="shared" si="30"/>
        <v>1.64</v>
      </c>
      <c r="BE10" s="24" t="str">
        <f t="shared" si="17"/>
        <v>Trung b×nh yÕu</v>
      </c>
      <c r="BF10" s="15">
        <f t="shared" si="18"/>
        <v>3.7</v>
      </c>
      <c r="BG10" s="1" t="str">
        <f t="shared" si="19"/>
        <v>YK</v>
      </c>
    </row>
    <row r="11" spans="1:59" ht="21.75" customHeight="1">
      <c r="A11" s="12">
        <v>6</v>
      </c>
      <c r="B11" s="36" t="s">
        <v>39</v>
      </c>
      <c r="C11" s="82" t="s">
        <v>40</v>
      </c>
      <c r="D11" s="37">
        <v>35749</v>
      </c>
      <c r="E11" s="8">
        <v>8</v>
      </c>
      <c r="F11" s="9">
        <v>10</v>
      </c>
      <c r="G11" s="10">
        <v>7</v>
      </c>
      <c r="H11" s="25">
        <f t="shared" si="0"/>
        <v>7.5</v>
      </c>
      <c r="I11" s="8">
        <v>7.3</v>
      </c>
      <c r="J11" s="94">
        <v>8</v>
      </c>
      <c r="K11" s="10">
        <v>5</v>
      </c>
      <c r="L11" s="25">
        <f t="shared" si="1"/>
        <v>5.8</v>
      </c>
      <c r="M11" s="8">
        <v>7.5</v>
      </c>
      <c r="N11" s="94">
        <v>9</v>
      </c>
      <c r="O11" s="10">
        <v>4</v>
      </c>
      <c r="P11" s="25">
        <f t="shared" si="2"/>
        <v>5.2</v>
      </c>
      <c r="Q11" s="8">
        <v>6.7</v>
      </c>
      <c r="R11" s="94">
        <v>8</v>
      </c>
      <c r="S11" s="10">
        <v>3</v>
      </c>
      <c r="T11" s="25">
        <f t="shared" si="3"/>
        <v>4.2</v>
      </c>
      <c r="U11" s="8">
        <v>7</v>
      </c>
      <c r="V11" s="94">
        <v>7</v>
      </c>
      <c r="W11" s="10">
        <v>3.5</v>
      </c>
      <c r="X11" s="25">
        <f t="shared" si="4"/>
        <v>4.6</v>
      </c>
      <c r="Y11" s="8">
        <v>5.8</v>
      </c>
      <c r="Z11" s="94">
        <v>9</v>
      </c>
      <c r="AA11" s="111">
        <v>6</v>
      </c>
      <c r="AB11" s="25">
        <f t="shared" si="5"/>
        <v>6.3</v>
      </c>
      <c r="AC11" s="8">
        <v>8</v>
      </c>
      <c r="AD11" s="9">
        <v>9</v>
      </c>
      <c r="AE11" s="10">
        <v>7.5</v>
      </c>
      <c r="AF11" s="25">
        <f t="shared" si="6"/>
        <v>7.8</v>
      </c>
      <c r="AG11" s="8"/>
      <c r="AH11" s="9"/>
      <c r="AI11" s="10"/>
      <c r="AJ11" s="25">
        <f t="shared" si="7"/>
        <v>0</v>
      </c>
      <c r="AK11" s="11">
        <f t="shared" si="20"/>
        <v>6.21</v>
      </c>
      <c r="AL11" s="23" t="str">
        <f t="shared" si="21"/>
        <v>B</v>
      </c>
      <c r="AM11" s="26">
        <f t="shared" si="8"/>
        <v>3</v>
      </c>
      <c r="AN11" s="23" t="str">
        <f t="shared" si="9"/>
        <v>C</v>
      </c>
      <c r="AO11" s="26">
        <f t="shared" si="10"/>
        <v>2</v>
      </c>
      <c r="AP11" s="23" t="str">
        <f t="shared" si="11"/>
        <v>D</v>
      </c>
      <c r="AQ11" s="26">
        <f t="shared" si="12"/>
        <v>1</v>
      </c>
      <c r="AR11" s="23" t="str">
        <f t="shared" si="13"/>
        <v>D</v>
      </c>
      <c r="AS11" s="26">
        <f t="shared" si="14"/>
        <v>1</v>
      </c>
      <c r="AT11" s="23" t="str">
        <f t="shared" si="22"/>
        <v>D</v>
      </c>
      <c r="AU11" s="26">
        <f t="shared" si="23"/>
        <v>1</v>
      </c>
      <c r="AV11" s="23" t="str">
        <f t="shared" si="24"/>
        <v>C</v>
      </c>
      <c r="AW11" s="26">
        <f t="shared" si="25"/>
        <v>2</v>
      </c>
      <c r="AX11" s="23" t="str">
        <f t="shared" si="26"/>
        <v>B</v>
      </c>
      <c r="AY11" s="26">
        <f t="shared" si="27"/>
        <v>3</v>
      </c>
      <c r="AZ11" s="23" t="str">
        <f t="shared" si="15"/>
        <v>X</v>
      </c>
      <c r="BA11" s="26">
        <f t="shared" si="16"/>
        <v>0</v>
      </c>
      <c r="BB11" s="62">
        <f t="shared" si="28"/>
        <v>2.06</v>
      </c>
      <c r="BC11" s="24">
        <f t="shared" si="29"/>
        <v>18</v>
      </c>
      <c r="BD11" s="62">
        <f t="shared" si="30"/>
        <v>2.06</v>
      </c>
      <c r="BE11" s="24" t="str">
        <f t="shared" si="17"/>
        <v>Trung b×nh</v>
      </c>
      <c r="BF11" s="15">
        <f t="shared" si="18"/>
        <v>3.8</v>
      </c>
      <c r="BG11" s="1" t="str">
        <f t="shared" si="19"/>
        <v>YK</v>
      </c>
    </row>
    <row r="12" spans="1:59" ht="21.75" customHeight="1">
      <c r="A12" s="12">
        <v>7</v>
      </c>
      <c r="B12" s="36" t="s">
        <v>33</v>
      </c>
      <c r="C12" s="82" t="s">
        <v>41</v>
      </c>
      <c r="D12" s="37">
        <v>35437</v>
      </c>
      <c r="E12" s="8">
        <v>7.7</v>
      </c>
      <c r="F12" s="9">
        <v>9</v>
      </c>
      <c r="G12" s="10">
        <v>6</v>
      </c>
      <c r="H12" s="25">
        <f t="shared" si="0"/>
        <v>6.6</v>
      </c>
      <c r="I12" s="8">
        <v>7</v>
      </c>
      <c r="J12" s="94">
        <v>8</v>
      </c>
      <c r="K12" s="10">
        <v>5.5</v>
      </c>
      <c r="L12" s="25">
        <f t="shared" si="1"/>
        <v>6.1</v>
      </c>
      <c r="M12" s="8">
        <v>6</v>
      </c>
      <c r="N12" s="94">
        <v>7</v>
      </c>
      <c r="O12" s="10">
        <v>4</v>
      </c>
      <c r="P12" s="25">
        <f t="shared" si="2"/>
        <v>4.7</v>
      </c>
      <c r="Q12" s="8">
        <v>5.7</v>
      </c>
      <c r="R12" s="94">
        <v>6</v>
      </c>
      <c r="S12" s="10">
        <v>3.5</v>
      </c>
      <c r="T12" s="25">
        <f t="shared" si="3"/>
        <v>4.2</v>
      </c>
      <c r="U12" s="8">
        <v>5.5</v>
      </c>
      <c r="V12" s="94">
        <v>5</v>
      </c>
      <c r="W12" s="10">
        <v>4</v>
      </c>
      <c r="X12" s="25">
        <f t="shared" si="4"/>
        <v>4.4</v>
      </c>
      <c r="Y12" s="8">
        <v>5</v>
      </c>
      <c r="Z12" s="94">
        <v>5</v>
      </c>
      <c r="AA12" s="111">
        <v>6</v>
      </c>
      <c r="AB12" s="25">
        <f t="shared" si="5"/>
        <v>5.7</v>
      </c>
      <c r="AC12" s="8">
        <v>8.8</v>
      </c>
      <c r="AD12" s="9">
        <v>9</v>
      </c>
      <c r="AE12" s="10">
        <v>9</v>
      </c>
      <c r="AF12" s="25">
        <f t="shared" si="6"/>
        <v>9</v>
      </c>
      <c r="AG12" s="8"/>
      <c r="AH12" s="9"/>
      <c r="AI12" s="10"/>
      <c r="AJ12" s="25">
        <f t="shared" si="7"/>
        <v>0</v>
      </c>
      <c r="AK12" s="11">
        <f t="shared" si="20"/>
        <v>6.23</v>
      </c>
      <c r="AL12" s="23" t="str">
        <f t="shared" si="21"/>
        <v>C</v>
      </c>
      <c r="AM12" s="26">
        <f t="shared" si="8"/>
        <v>2</v>
      </c>
      <c r="AN12" s="23" t="str">
        <f t="shared" si="9"/>
        <v>C</v>
      </c>
      <c r="AO12" s="26">
        <f t="shared" si="10"/>
        <v>2</v>
      </c>
      <c r="AP12" s="23" t="str">
        <f t="shared" si="11"/>
        <v>D</v>
      </c>
      <c r="AQ12" s="26">
        <f t="shared" si="12"/>
        <v>1</v>
      </c>
      <c r="AR12" s="23" t="str">
        <f t="shared" si="13"/>
        <v>D</v>
      </c>
      <c r="AS12" s="26">
        <f t="shared" si="14"/>
        <v>1</v>
      </c>
      <c r="AT12" s="23" t="str">
        <f t="shared" si="22"/>
        <v>D</v>
      </c>
      <c r="AU12" s="26">
        <f t="shared" si="23"/>
        <v>1</v>
      </c>
      <c r="AV12" s="23" t="str">
        <f t="shared" si="24"/>
        <v>C</v>
      </c>
      <c r="AW12" s="26">
        <f t="shared" si="25"/>
        <v>2</v>
      </c>
      <c r="AX12" s="23" t="str">
        <f t="shared" si="26"/>
        <v>A</v>
      </c>
      <c r="AY12" s="26">
        <f t="shared" si="27"/>
        <v>4</v>
      </c>
      <c r="AZ12" s="23" t="str">
        <f t="shared" si="15"/>
        <v>X</v>
      </c>
      <c r="BA12" s="26">
        <f t="shared" si="16"/>
        <v>0</v>
      </c>
      <c r="BB12" s="62">
        <f t="shared" si="28"/>
        <v>2.11</v>
      </c>
      <c r="BC12" s="24">
        <f t="shared" si="29"/>
        <v>18</v>
      </c>
      <c r="BD12" s="62">
        <f t="shared" si="30"/>
        <v>2.11</v>
      </c>
      <c r="BE12" s="24" t="str">
        <f t="shared" si="17"/>
        <v>Trung b×nh</v>
      </c>
      <c r="BF12" s="15">
        <f t="shared" si="18"/>
        <v>3.8</v>
      </c>
      <c r="BG12" s="1" t="str">
        <f t="shared" si="19"/>
        <v>YK</v>
      </c>
    </row>
    <row r="13" spans="1:59" ht="18" customHeight="1">
      <c r="A13" s="12">
        <v>8</v>
      </c>
      <c r="B13" s="36" t="s">
        <v>44</v>
      </c>
      <c r="C13" s="82" t="s">
        <v>45</v>
      </c>
      <c r="D13" s="123">
        <v>35410</v>
      </c>
      <c r="E13" s="58"/>
      <c r="F13" s="59"/>
      <c r="G13" s="60"/>
      <c r="H13" s="25">
        <f>ROUND((E13*0.2+F13*0.1+G13*0.7),1)</f>
        <v>0</v>
      </c>
      <c r="I13" s="136">
        <v>5.3</v>
      </c>
      <c r="J13" s="138">
        <v>6</v>
      </c>
      <c r="K13" s="111">
        <v>0</v>
      </c>
      <c r="L13" s="25">
        <f>ROUND((I13*0.2+J13*0.1+K13*0.7),1)</f>
        <v>1.7</v>
      </c>
      <c r="M13" s="75"/>
      <c r="N13" s="76"/>
      <c r="O13" s="93"/>
      <c r="P13" s="25">
        <f>ROUND((M13*0.2+N13*0.1+O13*0.7),1)</f>
        <v>0</v>
      </c>
      <c r="Q13" s="58"/>
      <c r="R13" s="59"/>
      <c r="S13" s="60"/>
      <c r="T13" s="25">
        <f>ROUND((Q13*0.2+R13*0.1+S13*0.7),1)</f>
        <v>0</v>
      </c>
      <c r="U13" s="58"/>
      <c r="V13" s="59"/>
      <c r="W13" s="60"/>
      <c r="X13" s="25">
        <f>ROUND((U13*0.2+V13*0.1+W13*0.7),1)</f>
        <v>0</v>
      </c>
      <c r="Y13" s="58">
        <v>1</v>
      </c>
      <c r="Z13" s="59">
        <v>2</v>
      </c>
      <c r="AA13" s="60"/>
      <c r="AB13" s="25">
        <f>ROUND((Y13*0.2+Z13*0.1+AA13*0.7),1)</f>
        <v>0.4</v>
      </c>
      <c r="AC13" s="136">
        <v>5.1</v>
      </c>
      <c r="AD13" s="138">
        <v>5</v>
      </c>
      <c r="AE13" s="111">
        <v>1</v>
      </c>
      <c r="AF13" s="25">
        <f>ROUND((AC13*0.2+AD13*0.1+AE13*0.7),1)</f>
        <v>2.2</v>
      </c>
      <c r="AG13" s="58"/>
      <c r="AH13" s="59"/>
      <c r="AI13" s="60"/>
      <c r="AJ13" s="25">
        <f>ROUND((AG13*0.2+AH13*0.1+AI13*0.7),1)</f>
        <v>0</v>
      </c>
      <c r="AK13" s="11">
        <f>ROUND((SUMPRODUCT($E$5:$AF$5,E13:AF13)/SUM($E$5:$AF$5)),2)</f>
        <v>0.82</v>
      </c>
      <c r="AL13" s="23" t="str">
        <f>IF(AND(8.5&lt;=H13,H13&lt;=10),"A",IF(AND(7&lt;=H13,H13&lt;=8.4),"B",IF(AND(5.5&lt;=H13,H13&lt;=6.9),"C",IF(AND(4&lt;=H13,H13&lt;=5.4),"D",IF(H13=0,"X","F")))))</f>
        <v>X</v>
      </c>
      <c r="AM13" s="26">
        <f>IF(AND(8.5&lt;=H13,H13&lt;=10),4,IF(AND(7&lt;=H13,H13&lt;=8.4),3,IF(AND(5.5&lt;=H13,H13&lt;=6.9),2,IF(AND(4&lt;=H13,H13&lt;=5.4),1,0))))</f>
        <v>0</v>
      </c>
      <c r="AN13" s="23" t="str">
        <f>IF(AND(8.5&lt;=L13,L13&lt;=10),"A",IF(AND(7&lt;=L13,L13&lt;=8.4),"B",IF(AND(5.5&lt;=L13,L13&lt;=6.9),"C",IF(AND(4&lt;=L13,L13&lt;=5.4),"D",IF(L13=0,"X","F")))))</f>
        <v>F</v>
      </c>
      <c r="AO13" s="26">
        <f>IF(AND(8.5&lt;=L13,L13&lt;=10),4,IF(AND(7&lt;=L13,L13&lt;=8.4),3,IF(AND(5.5&lt;=L13,L13&lt;=6.9),2,IF(AND(4&lt;=L13,L13&lt;=5.4),1,0))))</f>
        <v>0</v>
      </c>
      <c r="AP13" s="23" t="str">
        <f>IF(AND(8.5&lt;=P13,P13&lt;=10),"A",IF(AND(7&lt;=P13,P13&lt;=8.4),"B",IF(AND(5.5&lt;=P13,P13&lt;=6.9),"C",IF(AND(4&lt;=P13,P13&lt;=5.4),"D",IF(P13=0,"X","F")))))</f>
        <v>X</v>
      </c>
      <c r="AQ13" s="26">
        <f>IF(AND(8.5&lt;=P13,P13&lt;=10),4,IF(AND(7&lt;=P13,P13&lt;=8.4),3,IF(AND(5.5&lt;=P13,P13&lt;=6.9),2,IF(AND(4&lt;=P13,P13&lt;=5.4),1,0))))</f>
        <v>0</v>
      </c>
      <c r="AR13" s="23" t="str">
        <f>IF(AND(8.5&lt;=T13,T13&lt;=10),"A",IF(AND(7&lt;=T13,T13&lt;=8.4),"B",IF(AND(5.5&lt;=T13,T13&lt;=6.9),"C",IF(AND(4&lt;=T13,T13&lt;=5.4),"D",IF(T13=0,"X","F")))))</f>
        <v>X</v>
      </c>
      <c r="AS13" s="26">
        <f>IF(AND(8.5&lt;=T13,T13&lt;=10),4,IF(AND(7&lt;=T13,T13&lt;=8.4),3,IF(AND(5.5&lt;=T13,T13&lt;=6.9),2,IF(AND(4&lt;=T13,T13&lt;=5.4),1,0))))</f>
        <v>0</v>
      </c>
      <c r="AT13" s="23" t="str">
        <f>IF(AND(8.5&lt;=X13,X13&lt;=10),"A",IF(AND(7&lt;=X13,X13&lt;=8.4),"B",IF(AND(5.5&lt;=X13,X13&lt;=6.9),"C",IF(AND(4&lt;=X13,X13&lt;=5.4),"D",IF(X13=0,"X","F")))))</f>
        <v>X</v>
      </c>
      <c r="AU13" s="26">
        <f>IF(AND(8.5&lt;=X13,X13&lt;=10),4,IF(AND(7&lt;=X13,X13&lt;=8.4),3,IF(AND(5.5&lt;=X13,X13&lt;=6.9),2,IF(AND(4&lt;=X13,X13&lt;=5.4),1,0))))</f>
        <v>0</v>
      </c>
      <c r="AV13" s="23" t="str">
        <f>IF(AND(8.5&lt;=AB13,AB13&lt;=10),"A",IF(AND(7&lt;=AB13,AB13&lt;=8.4),"B",IF(AND(5.5&lt;=AB13,AB13&lt;=6.9),"C",IF(AND(4&lt;=AB13,AB13&lt;=5.4),"D",IF(AB13=0,"X","F")))))</f>
        <v>F</v>
      </c>
      <c r="AW13" s="26">
        <f>IF(AND(8.5&lt;=AB13,AB13&lt;=10),4,IF(AND(7&lt;=AB13,AB13&lt;=8.4),3,IF(AND(5.5&lt;=AB13,AB13&lt;=6.9),2,IF(AND(4&lt;=AB13,AB13&lt;=5.4),1,0))))</f>
        <v>0</v>
      </c>
      <c r="AX13" s="23" t="str">
        <f>IF(AND(8.5&lt;=AF13,AF13&lt;=10),"A",IF(AND(7&lt;=AF13,AF13&lt;=8.4),"B",IF(AND(5.5&lt;=AF13,AF13&lt;=6.9),"C",IF(AND(4&lt;=AF13,AF13&lt;=5.4),"D",IF(AF13=0,"X","F")))))</f>
        <v>F</v>
      </c>
      <c r="AY13" s="26">
        <f>IF(AND(8.5&lt;=AF13,AF13&lt;=10),4,IF(AND(7&lt;=AF13,AF13&lt;=8.4),3,IF(AND(5.5&lt;=AF13,AF13&lt;=6.9),2,IF(AND(4&lt;=AF13,AF13&lt;=5.4),1,0))))</f>
        <v>0</v>
      </c>
      <c r="AZ13" s="23" t="str">
        <f>IF(AND(8.5&lt;=AJ13,AJ13&lt;=10),"A",IF(AND(7&lt;=AJ13,AJ13&lt;=8.4),"B",IF(AND(5.5&lt;=AJ13,AJ13&lt;=6.9),"C",IF(AND(4&lt;=AJ13,AJ13&lt;=5.4),"D",IF(AJ13=0,"X","F")))))</f>
        <v>X</v>
      </c>
      <c r="BA13" s="26">
        <f>IF(AND(8.5&lt;=AJ13,AJ13&lt;=10),4,IF(AND(7&lt;=AJ13,AJ13&lt;=8.4),3,IF(AND(5.5&lt;=AJ13,AJ13&lt;=6.9),2,IF(AND(4&lt;=AJ13,AJ13&lt;=5.4),1,0))))</f>
        <v>0</v>
      </c>
      <c r="BB13" s="62">
        <f>ROUND((SUMPRODUCT($AM$5:$AY$5,AM13:AY13)/SUM($AM$5:$AY$5)),2)</f>
        <v>0</v>
      </c>
      <c r="BC13" s="24">
        <f>SUMIF(AM13:AY13,$BG$2,$AM$5:$AY$5)</f>
        <v>0</v>
      </c>
      <c r="BD13" s="62" t="e">
        <f>ROUND((SUMPRODUCT($AM$5:$AY$5,AM13:AY13)/BC13),2)</f>
        <v>#DIV/0!</v>
      </c>
      <c r="BE13" s="24" t="e">
        <f>IF(AND(3.6&lt;=BD13,BD13&lt;=4),"XuÊt s¾c",IF(AND(3.2&lt;=BD13,BD13&lt;=3.59),"Giái",IF(AND(2.5&lt;=BD13,BD13&lt;=3.19),"Kh¸",IF(AND(2&lt;=BD13,BD13&lt;=2.49),"Trung b×nh",IF(AND(1&lt;=BD13,BD13&lt;=1.99),"Trung b×nh yÕu","KÐm")))))</f>
        <v>#DIV/0!</v>
      </c>
      <c r="BF13" s="15">
        <f>(G13+K13+O13+S13+AI13)/5</f>
        <v>0</v>
      </c>
      <c r="BG13" s="1" t="str">
        <f>IF(AND(BF13&gt;=8,BF13&lt;=10),"Giỏi",IF(AND(BF13&gt;=7,BF13&lt;8),"Khá",IF(AND(BF13&gt;=6,BF13&lt;7),"TBK",IF(AND(BF13&gt;=5,BF13&lt;6),"TB","YK"))))</f>
        <v>YK</v>
      </c>
    </row>
    <row r="14" spans="1:59" ht="21.75" customHeight="1">
      <c r="A14" s="12">
        <v>9</v>
      </c>
      <c r="B14" s="36" t="s">
        <v>49</v>
      </c>
      <c r="C14" s="82" t="s">
        <v>50</v>
      </c>
      <c r="D14" s="37">
        <v>35519</v>
      </c>
      <c r="E14" s="8">
        <v>7.3</v>
      </c>
      <c r="F14" s="9">
        <v>9</v>
      </c>
      <c r="G14" s="10">
        <v>7</v>
      </c>
      <c r="H14" s="25">
        <f t="shared" si="0"/>
        <v>7.3</v>
      </c>
      <c r="I14" s="8">
        <v>7</v>
      </c>
      <c r="J14" s="94">
        <v>8</v>
      </c>
      <c r="K14" s="10">
        <v>5.5</v>
      </c>
      <c r="L14" s="25">
        <f t="shared" si="1"/>
        <v>6.1</v>
      </c>
      <c r="M14" s="8">
        <v>5.5</v>
      </c>
      <c r="N14" s="94">
        <v>8</v>
      </c>
      <c r="O14" s="111">
        <v>7</v>
      </c>
      <c r="P14" s="25">
        <f t="shared" si="2"/>
        <v>6.8</v>
      </c>
      <c r="Q14" s="8">
        <v>6.7</v>
      </c>
      <c r="R14" s="94">
        <v>8</v>
      </c>
      <c r="S14" s="10">
        <v>4.5</v>
      </c>
      <c r="T14" s="25">
        <f t="shared" si="3"/>
        <v>5.3</v>
      </c>
      <c r="U14" s="8">
        <v>5.5</v>
      </c>
      <c r="V14" s="94">
        <v>6</v>
      </c>
      <c r="W14" s="111">
        <v>4.5</v>
      </c>
      <c r="X14" s="25">
        <f t="shared" si="4"/>
        <v>4.9</v>
      </c>
      <c r="Y14" s="8">
        <v>6.8</v>
      </c>
      <c r="Z14" s="94">
        <v>7</v>
      </c>
      <c r="AA14" s="10">
        <v>5</v>
      </c>
      <c r="AB14" s="25">
        <f t="shared" si="5"/>
        <v>5.6</v>
      </c>
      <c r="AC14" s="136">
        <v>7.4</v>
      </c>
      <c r="AD14" s="138">
        <v>8</v>
      </c>
      <c r="AE14" s="111">
        <v>8</v>
      </c>
      <c r="AF14" s="25">
        <f t="shared" si="6"/>
        <v>7.9</v>
      </c>
      <c r="AG14" s="8"/>
      <c r="AH14" s="9"/>
      <c r="AI14" s="10"/>
      <c r="AJ14" s="25">
        <f t="shared" si="7"/>
        <v>0</v>
      </c>
      <c r="AK14" s="11">
        <f t="shared" si="20"/>
        <v>6.5</v>
      </c>
      <c r="AL14" s="23" t="str">
        <f t="shared" si="21"/>
        <v>B</v>
      </c>
      <c r="AM14" s="26">
        <f t="shared" si="8"/>
        <v>3</v>
      </c>
      <c r="AN14" s="23" t="str">
        <f t="shared" si="9"/>
        <v>C</v>
      </c>
      <c r="AO14" s="26">
        <f t="shared" si="10"/>
        <v>2</v>
      </c>
      <c r="AP14" s="23" t="str">
        <f t="shared" si="11"/>
        <v>C</v>
      </c>
      <c r="AQ14" s="26">
        <f t="shared" si="12"/>
        <v>2</v>
      </c>
      <c r="AR14" s="23" t="str">
        <f t="shared" si="13"/>
        <v>D</v>
      </c>
      <c r="AS14" s="26">
        <f t="shared" si="14"/>
        <v>1</v>
      </c>
      <c r="AT14" s="23" t="str">
        <f t="shared" si="22"/>
        <v>D</v>
      </c>
      <c r="AU14" s="26">
        <f t="shared" si="23"/>
        <v>1</v>
      </c>
      <c r="AV14" s="23" t="str">
        <f t="shared" si="24"/>
        <v>C</v>
      </c>
      <c r="AW14" s="26">
        <f t="shared" si="25"/>
        <v>2</v>
      </c>
      <c r="AX14" s="23" t="str">
        <f t="shared" si="26"/>
        <v>B</v>
      </c>
      <c r="AY14" s="26">
        <f t="shared" si="27"/>
        <v>3</v>
      </c>
      <c r="AZ14" s="23" t="str">
        <f t="shared" si="15"/>
        <v>X</v>
      </c>
      <c r="BA14" s="26">
        <f t="shared" si="16"/>
        <v>0</v>
      </c>
      <c r="BB14" s="62">
        <f t="shared" si="28"/>
        <v>2.17</v>
      </c>
      <c r="BC14" s="24">
        <f t="shared" si="29"/>
        <v>18</v>
      </c>
      <c r="BD14" s="62">
        <f t="shared" si="30"/>
        <v>2.17</v>
      </c>
      <c r="BE14" s="24" t="str">
        <f t="shared" si="17"/>
        <v>Trung b×nh</v>
      </c>
      <c r="BF14" s="15">
        <f t="shared" si="18"/>
        <v>4.8</v>
      </c>
      <c r="BG14" s="1" t="str">
        <f t="shared" si="19"/>
        <v>YK</v>
      </c>
    </row>
    <row r="15" spans="1:59" ht="21.75" customHeight="1">
      <c r="A15" s="12">
        <v>10</v>
      </c>
      <c r="B15" s="38" t="s">
        <v>54</v>
      </c>
      <c r="C15" s="82" t="s">
        <v>55</v>
      </c>
      <c r="D15" s="37">
        <v>35757</v>
      </c>
      <c r="E15" s="8">
        <v>7.7</v>
      </c>
      <c r="F15" s="9">
        <v>9</v>
      </c>
      <c r="G15" s="10">
        <v>4</v>
      </c>
      <c r="H15" s="25">
        <f t="shared" si="0"/>
        <v>5.2</v>
      </c>
      <c r="I15" s="8">
        <v>8</v>
      </c>
      <c r="J15" s="94">
        <v>9</v>
      </c>
      <c r="K15" s="10">
        <v>7</v>
      </c>
      <c r="L15" s="25">
        <f t="shared" si="1"/>
        <v>7.4</v>
      </c>
      <c r="M15" s="8">
        <v>7</v>
      </c>
      <c r="N15" s="94">
        <v>9</v>
      </c>
      <c r="O15" s="10">
        <v>7</v>
      </c>
      <c r="P15" s="25">
        <f t="shared" si="2"/>
        <v>7.2</v>
      </c>
      <c r="Q15" s="8">
        <v>6.3</v>
      </c>
      <c r="R15" s="94">
        <v>8</v>
      </c>
      <c r="S15" s="10">
        <v>4</v>
      </c>
      <c r="T15" s="25">
        <f t="shared" si="3"/>
        <v>4.9</v>
      </c>
      <c r="U15" s="8">
        <v>6.5</v>
      </c>
      <c r="V15" s="94">
        <v>6</v>
      </c>
      <c r="W15" s="10">
        <v>3</v>
      </c>
      <c r="X15" s="25">
        <f t="shared" si="4"/>
        <v>4</v>
      </c>
      <c r="Y15" s="8">
        <v>7</v>
      </c>
      <c r="Z15" s="94">
        <v>9</v>
      </c>
      <c r="AA15" s="10">
        <v>5.5</v>
      </c>
      <c r="AB15" s="25">
        <f t="shared" si="5"/>
        <v>6.2</v>
      </c>
      <c r="AC15" s="8">
        <v>7.3</v>
      </c>
      <c r="AD15" s="9">
        <v>9</v>
      </c>
      <c r="AE15" s="10">
        <v>5</v>
      </c>
      <c r="AF15" s="25">
        <f t="shared" si="6"/>
        <v>5.9</v>
      </c>
      <c r="AG15" s="8"/>
      <c r="AH15" s="9"/>
      <c r="AI15" s="10"/>
      <c r="AJ15" s="25">
        <f t="shared" si="7"/>
        <v>0</v>
      </c>
      <c r="AK15" s="11">
        <f t="shared" si="20"/>
        <v>5.89</v>
      </c>
      <c r="AL15" s="23" t="str">
        <f t="shared" si="21"/>
        <v>D</v>
      </c>
      <c r="AM15" s="26">
        <f t="shared" si="8"/>
        <v>1</v>
      </c>
      <c r="AN15" s="23" t="str">
        <f t="shared" si="9"/>
        <v>B</v>
      </c>
      <c r="AO15" s="26">
        <f t="shared" si="10"/>
        <v>3</v>
      </c>
      <c r="AP15" s="23" t="str">
        <f t="shared" si="11"/>
        <v>B</v>
      </c>
      <c r="AQ15" s="26">
        <f t="shared" si="12"/>
        <v>3</v>
      </c>
      <c r="AR15" s="23" t="str">
        <f t="shared" si="13"/>
        <v>D</v>
      </c>
      <c r="AS15" s="26">
        <f t="shared" si="14"/>
        <v>1</v>
      </c>
      <c r="AT15" s="23" t="str">
        <f t="shared" si="22"/>
        <v>D</v>
      </c>
      <c r="AU15" s="26">
        <f t="shared" si="23"/>
        <v>1</v>
      </c>
      <c r="AV15" s="23" t="str">
        <f t="shared" si="24"/>
        <v>C</v>
      </c>
      <c r="AW15" s="26">
        <f t="shared" si="25"/>
        <v>2</v>
      </c>
      <c r="AX15" s="23" t="str">
        <f t="shared" si="26"/>
        <v>C</v>
      </c>
      <c r="AY15" s="26">
        <f t="shared" si="27"/>
        <v>2</v>
      </c>
      <c r="AZ15" s="23" t="str">
        <f t="shared" si="15"/>
        <v>X</v>
      </c>
      <c r="BA15" s="26">
        <f t="shared" si="16"/>
        <v>0</v>
      </c>
      <c r="BB15" s="62">
        <f t="shared" si="28"/>
        <v>1.89</v>
      </c>
      <c r="BC15" s="24">
        <f t="shared" si="29"/>
        <v>18</v>
      </c>
      <c r="BD15" s="62">
        <f t="shared" si="30"/>
        <v>1.89</v>
      </c>
      <c r="BE15" s="24" t="str">
        <f t="shared" si="17"/>
        <v>Trung b×nh yÕu</v>
      </c>
      <c r="BF15" s="15">
        <f t="shared" si="18"/>
        <v>4.4</v>
      </c>
      <c r="BG15" s="1" t="str">
        <f t="shared" si="19"/>
        <v>YK</v>
      </c>
    </row>
    <row r="16" spans="1:59" ht="21.75" customHeight="1">
      <c r="A16" s="12">
        <v>11</v>
      </c>
      <c r="B16" s="36" t="s">
        <v>33</v>
      </c>
      <c r="C16" s="82" t="s">
        <v>56</v>
      </c>
      <c r="D16" s="37">
        <v>35589</v>
      </c>
      <c r="E16" s="8">
        <v>6.7</v>
      </c>
      <c r="F16" s="9">
        <v>9</v>
      </c>
      <c r="G16" s="10">
        <v>4</v>
      </c>
      <c r="H16" s="25">
        <f t="shared" si="0"/>
        <v>5</v>
      </c>
      <c r="I16" s="8">
        <v>7</v>
      </c>
      <c r="J16" s="94">
        <v>8</v>
      </c>
      <c r="K16" s="10">
        <v>5</v>
      </c>
      <c r="L16" s="25">
        <f>ROUND((I16*0.2+J16*0.1+K16*0.7),1)</f>
        <v>5.7</v>
      </c>
      <c r="M16" s="8">
        <v>6</v>
      </c>
      <c r="N16" s="94">
        <v>8</v>
      </c>
      <c r="O16" s="10">
        <v>5</v>
      </c>
      <c r="P16" s="25">
        <f>ROUND((M16*0.2+N16*0.1+O16*0.7),1)</f>
        <v>5.5</v>
      </c>
      <c r="Q16" s="8">
        <v>5.3</v>
      </c>
      <c r="R16" s="94">
        <v>7</v>
      </c>
      <c r="S16" s="111">
        <v>4.5</v>
      </c>
      <c r="T16" s="25">
        <f t="shared" si="3"/>
        <v>4.9</v>
      </c>
      <c r="U16" s="8">
        <v>5</v>
      </c>
      <c r="V16" s="94">
        <v>5</v>
      </c>
      <c r="W16" s="111">
        <v>5.5</v>
      </c>
      <c r="X16" s="25">
        <f>ROUND((U16*0.2+V16*0.1+W16*0.7),1)</f>
        <v>5.4</v>
      </c>
      <c r="Y16" s="8">
        <v>5</v>
      </c>
      <c r="Z16" s="94">
        <v>5</v>
      </c>
      <c r="AA16" s="10">
        <v>4</v>
      </c>
      <c r="AB16" s="25">
        <f>ROUND((Y16*0.2+Z16*0.1+AA16*0.7),1)</f>
        <v>4.3</v>
      </c>
      <c r="AC16" s="8">
        <v>6</v>
      </c>
      <c r="AD16" s="9">
        <v>8</v>
      </c>
      <c r="AE16" s="10">
        <v>3</v>
      </c>
      <c r="AF16" s="25">
        <f>ROUND((AC16*0.2+AD16*0.1+AE16*0.7),1)</f>
        <v>4.1</v>
      </c>
      <c r="AG16" s="8"/>
      <c r="AH16" s="9"/>
      <c r="AI16" s="10"/>
      <c r="AJ16" s="25">
        <f>ROUND((AG16*0.2+AH16*0.1+AI16*0.7),1)</f>
        <v>0</v>
      </c>
      <c r="AK16" s="11">
        <f>ROUND((SUMPRODUCT($E$5:$AF$5,E16:AF16)/SUM($E$5:$AF$5)),2)</f>
        <v>4.93</v>
      </c>
      <c r="AL16" s="23" t="str">
        <f>IF(AND(8.5&lt;=H16,H16&lt;=10),"A",IF(AND(7&lt;=H16,H16&lt;=8.4),"B",IF(AND(5.5&lt;=H16,H16&lt;=6.9),"C",IF(AND(4&lt;=H16,H16&lt;=5.4),"D",IF(H16=0,"X","F")))))</f>
        <v>D</v>
      </c>
      <c r="AM16" s="26">
        <f>IF(AND(8.5&lt;=H16,H16&lt;=10),4,IF(AND(7&lt;=H16,H16&lt;=8.4),3,IF(AND(5.5&lt;=H16,H16&lt;=6.9),2,IF(AND(4&lt;=H16,H16&lt;=5.4),1,0))))</f>
        <v>1</v>
      </c>
      <c r="AN16" s="23" t="str">
        <f>IF(AND(8.5&lt;=L16,L16&lt;=10),"A",IF(AND(7&lt;=L16,L16&lt;=8.4),"B",IF(AND(5.5&lt;=L16,L16&lt;=6.9),"C",IF(AND(4&lt;=L16,L16&lt;=5.4),"D",IF(L16=0,"X","F")))))</f>
        <v>C</v>
      </c>
      <c r="AO16" s="26">
        <f>IF(AND(8.5&lt;=L16,L16&lt;=10),4,IF(AND(7&lt;=L16,L16&lt;=8.4),3,IF(AND(5.5&lt;=L16,L16&lt;=6.9),2,IF(AND(4&lt;=L16,L16&lt;=5.4),1,0))))</f>
        <v>2</v>
      </c>
      <c r="AP16" s="23" t="str">
        <f>IF(AND(8.5&lt;=P16,P16&lt;=10),"A",IF(AND(7&lt;=P16,P16&lt;=8.4),"B",IF(AND(5.5&lt;=P16,P16&lt;=6.9),"C",IF(AND(4&lt;=P16,P16&lt;=5.4),"D",IF(P16=0,"X","F")))))</f>
        <v>C</v>
      </c>
      <c r="AQ16" s="26">
        <f>IF(AND(8.5&lt;=P16,P16&lt;=10),4,IF(AND(7&lt;=P16,P16&lt;=8.4),3,IF(AND(5.5&lt;=P16,P16&lt;=6.9),2,IF(AND(4&lt;=P16,P16&lt;=5.4),1,0))))</f>
        <v>2</v>
      </c>
      <c r="AR16" s="23" t="str">
        <f>IF(AND(8.5&lt;=T16,T16&lt;=10),"A",IF(AND(7&lt;=T16,T16&lt;=8.4),"B",IF(AND(5.5&lt;=T16,T16&lt;=6.9),"C",IF(AND(4&lt;=T16,T16&lt;=5.4),"D",IF(T16=0,"X","F")))))</f>
        <v>D</v>
      </c>
      <c r="AS16" s="26">
        <f>IF(AND(8.5&lt;=T16,T16&lt;=10),4,IF(AND(7&lt;=T16,T16&lt;=8.4),3,IF(AND(5.5&lt;=T16,T16&lt;=6.9),2,IF(AND(4&lt;=T16,T16&lt;=5.4),1,0))))</f>
        <v>1</v>
      </c>
      <c r="AT16" s="23" t="str">
        <f>IF(AND(8.5&lt;=X16,X16&lt;=10),"A",IF(AND(7&lt;=X16,X16&lt;=8.4),"B",IF(AND(5.5&lt;=X16,X16&lt;=6.9),"C",IF(AND(4&lt;=X16,X16&lt;=5.4),"D",IF(X16=0,"X","F")))))</f>
        <v>D</v>
      </c>
      <c r="AU16" s="26">
        <f>IF(AND(8.5&lt;=X16,X16&lt;=10),4,IF(AND(7&lt;=X16,X16&lt;=8.4),3,IF(AND(5.5&lt;=X16,X16&lt;=6.9),2,IF(AND(4&lt;=X16,X16&lt;=5.4),1,0))))</f>
        <v>1</v>
      </c>
      <c r="AV16" s="23" t="str">
        <f>IF(AND(8.5&lt;=AB16,AB16&lt;=10),"A",IF(AND(7&lt;=AB16,AB16&lt;=8.4),"B",IF(AND(5.5&lt;=AB16,AB16&lt;=6.9),"C",IF(AND(4&lt;=AB16,AB16&lt;=5.4),"D",IF(AB16=0,"X","F")))))</f>
        <v>D</v>
      </c>
      <c r="AW16" s="26">
        <f>IF(AND(8.5&lt;=AB16,AB16&lt;=10),4,IF(AND(7&lt;=AB16,AB16&lt;=8.4),3,IF(AND(5.5&lt;=AB16,AB16&lt;=6.9),2,IF(AND(4&lt;=AB16,AB16&lt;=5.4),1,0))))</f>
        <v>1</v>
      </c>
      <c r="AX16" s="23" t="str">
        <f>IF(AND(8.5&lt;=AF16,AF16&lt;=10),"A",IF(AND(7&lt;=AF16,AF16&lt;=8.4),"B",IF(AND(5.5&lt;=AF16,AF16&lt;=6.9),"C",IF(AND(4&lt;=AF16,AF16&lt;=5.4),"D",IF(AF16=0,"X","F")))))</f>
        <v>D</v>
      </c>
      <c r="AY16" s="26">
        <f>IF(AND(8.5&lt;=AF16,AF16&lt;=10),4,IF(AND(7&lt;=AF16,AF16&lt;=8.4),3,IF(AND(5.5&lt;=AF16,AF16&lt;=6.9),2,IF(AND(4&lt;=AF16,AF16&lt;=5.4),1,0))))</f>
        <v>1</v>
      </c>
      <c r="AZ16" s="23" t="str">
        <f>IF(AND(8.5&lt;=AJ16,AJ16&lt;=10),"A",IF(AND(7&lt;=AJ16,AJ16&lt;=8.4),"B",IF(AND(5.5&lt;=AJ16,AJ16&lt;=6.9),"C",IF(AND(4&lt;=AJ16,AJ16&lt;=5.4),"D",IF(AJ16=0,"X","F")))))</f>
        <v>X</v>
      </c>
      <c r="BA16" s="26">
        <f>IF(AND(8.5&lt;=AJ16,AJ16&lt;=10),4,IF(AND(7&lt;=AJ16,AJ16&lt;=8.4),3,IF(AND(5.5&lt;=AJ16,AJ16&lt;=6.9),2,IF(AND(4&lt;=AJ16,AJ16&lt;=5.4),1,0))))</f>
        <v>0</v>
      </c>
      <c r="BB16" s="62">
        <f>ROUND((SUMPRODUCT($AM$5:$AY$5,AM16:AY16)/SUM($AM$5:$AY$5)),2)</f>
        <v>1.28</v>
      </c>
      <c r="BC16" s="24">
        <f>SUMIF(AM16:AY16,$BG$2,$AM$5:$AY$5)</f>
        <v>18</v>
      </c>
      <c r="BD16" s="62">
        <f>ROUND((SUMPRODUCT($AM$5:$AY$5,AM16:AY16)/BC16),2)</f>
        <v>1.28</v>
      </c>
      <c r="BE16" s="24" t="str">
        <f>IF(AND(3.6&lt;=BD16,BD16&lt;=4),"XuÊt s¾c",IF(AND(3.2&lt;=BD16,BD16&lt;=3.59),"Giái",IF(AND(2.5&lt;=BD16,BD16&lt;=3.19),"Kh¸",IF(AND(2&lt;=BD16,BD16&lt;=2.49),"Trung b×nh",IF(AND(1&lt;=BD16,BD16&lt;=1.99),"Trung b×nh yÕu","KÐm")))))</f>
        <v>Trung b×nh yÕu</v>
      </c>
      <c r="BF16" s="15">
        <f>(G16+K16+O16+S16+AI16)/5</f>
        <v>3.7</v>
      </c>
      <c r="BG16" s="1" t="str">
        <f>IF(AND(BF16&gt;=8,BF16&lt;=10),"Giỏi",IF(AND(BF16&gt;=7,BF16&lt;8),"Khá",IF(AND(BF16&gt;=6,BF16&lt;7),"TBK",IF(AND(BF16&gt;=5,BF16&lt;6),"TB","YK"))))</f>
        <v>YK</v>
      </c>
    </row>
    <row r="17" spans="1:59" ht="21.75" customHeight="1">
      <c r="A17" s="12">
        <v>12</v>
      </c>
      <c r="B17" s="36" t="s">
        <v>59</v>
      </c>
      <c r="C17" s="82" t="s">
        <v>15</v>
      </c>
      <c r="D17" s="37">
        <v>35601</v>
      </c>
      <c r="E17" s="8">
        <v>5</v>
      </c>
      <c r="F17" s="9">
        <v>8</v>
      </c>
      <c r="G17" s="111">
        <v>6</v>
      </c>
      <c r="H17" s="25">
        <f t="shared" si="0"/>
        <v>6</v>
      </c>
      <c r="I17" s="8">
        <v>6</v>
      </c>
      <c r="J17" s="94">
        <v>7</v>
      </c>
      <c r="K17" s="10">
        <v>4</v>
      </c>
      <c r="L17" s="25">
        <f t="shared" si="1"/>
        <v>4.7</v>
      </c>
      <c r="M17" s="8">
        <v>5.5</v>
      </c>
      <c r="N17" s="94">
        <v>8</v>
      </c>
      <c r="O17" s="10">
        <v>5</v>
      </c>
      <c r="P17" s="25">
        <f t="shared" si="2"/>
        <v>5.4</v>
      </c>
      <c r="Q17" s="8">
        <v>6.3</v>
      </c>
      <c r="R17" s="94">
        <v>6</v>
      </c>
      <c r="S17" s="10">
        <v>3</v>
      </c>
      <c r="T17" s="25">
        <f t="shared" si="3"/>
        <v>4</v>
      </c>
      <c r="U17" s="8">
        <v>5.5</v>
      </c>
      <c r="V17" s="94">
        <v>6</v>
      </c>
      <c r="W17" s="111">
        <v>4.5</v>
      </c>
      <c r="X17" s="25">
        <f t="shared" si="4"/>
        <v>4.9</v>
      </c>
      <c r="Y17" s="8">
        <v>5</v>
      </c>
      <c r="Z17" s="94">
        <v>6</v>
      </c>
      <c r="AA17" s="10">
        <v>3.5</v>
      </c>
      <c r="AB17" s="25">
        <f t="shared" si="5"/>
        <v>4.1</v>
      </c>
      <c r="AC17" s="8">
        <v>4.8</v>
      </c>
      <c r="AD17" s="9">
        <v>6</v>
      </c>
      <c r="AE17" s="111">
        <v>4.5</v>
      </c>
      <c r="AF17" s="25">
        <f t="shared" si="6"/>
        <v>4.7</v>
      </c>
      <c r="AG17" s="8"/>
      <c r="AH17" s="9"/>
      <c r="AI17" s="10"/>
      <c r="AJ17" s="25">
        <f t="shared" si="7"/>
        <v>0</v>
      </c>
      <c r="AK17" s="11">
        <f t="shared" si="20"/>
        <v>4.87</v>
      </c>
      <c r="AL17" s="23" t="str">
        <f t="shared" si="21"/>
        <v>C</v>
      </c>
      <c r="AM17" s="26">
        <f t="shared" si="8"/>
        <v>2</v>
      </c>
      <c r="AN17" s="23" t="str">
        <f t="shared" si="9"/>
        <v>D</v>
      </c>
      <c r="AO17" s="26">
        <f t="shared" si="10"/>
        <v>1</v>
      </c>
      <c r="AP17" s="23" t="str">
        <f t="shared" si="11"/>
        <v>D</v>
      </c>
      <c r="AQ17" s="26">
        <f t="shared" si="12"/>
        <v>1</v>
      </c>
      <c r="AR17" s="23" t="str">
        <f t="shared" si="13"/>
        <v>D</v>
      </c>
      <c r="AS17" s="26">
        <f t="shared" si="14"/>
        <v>1</v>
      </c>
      <c r="AT17" s="23" t="str">
        <f t="shared" si="22"/>
        <v>D</v>
      </c>
      <c r="AU17" s="26">
        <f t="shared" si="23"/>
        <v>1</v>
      </c>
      <c r="AV17" s="23" t="str">
        <f t="shared" si="24"/>
        <v>D</v>
      </c>
      <c r="AW17" s="26">
        <f t="shared" si="25"/>
        <v>1</v>
      </c>
      <c r="AX17" s="23" t="str">
        <f t="shared" si="26"/>
        <v>D</v>
      </c>
      <c r="AY17" s="26">
        <f t="shared" si="27"/>
        <v>1</v>
      </c>
      <c r="AZ17" s="23" t="str">
        <f t="shared" si="15"/>
        <v>X</v>
      </c>
      <c r="BA17" s="26">
        <f t="shared" si="16"/>
        <v>0</v>
      </c>
      <c r="BB17" s="62">
        <f t="shared" si="28"/>
        <v>1.17</v>
      </c>
      <c r="BC17" s="24">
        <f t="shared" si="29"/>
        <v>18</v>
      </c>
      <c r="BD17" s="62">
        <f t="shared" si="30"/>
        <v>1.17</v>
      </c>
      <c r="BE17" s="24" t="str">
        <f t="shared" si="17"/>
        <v>Trung b×nh yÕu</v>
      </c>
      <c r="BF17" s="15">
        <f t="shared" si="18"/>
        <v>3.6</v>
      </c>
      <c r="BG17" s="1" t="str">
        <f t="shared" si="19"/>
        <v>YK</v>
      </c>
    </row>
    <row r="18" spans="1:59" ht="21.75" customHeight="1">
      <c r="A18" s="12">
        <v>13</v>
      </c>
      <c r="B18" s="35" t="s">
        <v>61</v>
      </c>
      <c r="C18" s="85" t="s">
        <v>15</v>
      </c>
      <c r="D18" s="57">
        <v>35718</v>
      </c>
      <c r="E18" s="8">
        <v>7.3</v>
      </c>
      <c r="F18" s="9">
        <v>3</v>
      </c>
      <c r="G18" s="111">
        <v>7</v>
      </c>
      <c r="H18" s="25">
        <f t="shared" si="0"/>
        <v>6.7</v>
      </c>
      <c r="I18" s="8">
        <v>6.7</v>
      </c>
      <c r="J18" s="94">
        <v>6</v>
      </c>
      <c r="K18" s="10">
        <v>3</v>
      </c>
      <c r="L18" s="25">
        <f t="shared" si="1"/>
        <v>4</v>
      </c>
      <c r="M18" s="8">
        <v>5</v>
      </c>
      <c r="N18" s="94">
        <v>8</v>
      </c>
      <c r="O18" s="10">
        <v>4</v>
      </c>
      <c r="P18" s="25">
        <f t="shared" si="2"/>
        <v>4.6</v>
      </c>
      <c r="Q18" s="8">
        <v>5</v>
      </c>
      <c r="R18" s="94">
        <v>4</v>
      </c>
      <c r="S18" s="10">
        <v>5</v>
      </c>
      <c r="T18" s="25">
        <f t="shared" si="3"/>
        <v>4.9</v>
      </c>
      <c r="U18" s="8">
        <v>4.5</v>
      </c>
      <c r="V18" s="94">
        <v>5</v>
      </c>
      <c r="W18" s="111">
        <v>4.5</v>
      </c>
      <c r="X18" s="25">
        <f t="shared" si="4"/>
        <v>4.6</v>
      </c>
      <c r="Y18" s="8">
        <v>6.3</v>
      </c>
      <c r="Z18" s="94">
        <v>7</v>
      </c>
      <c r="AA18" s="10">
        <v>5</v>
      </c>
      <c r="AB18" s="25">
        <f t="shared" si="5"/>
        <v>5.5</v>
      </c>
      <c r="AC18" s="8">
        <v>5.3</v>
      </c>
      <c r="AD18" s="9">
        <v>6</v>
      </c>
      <c r="AE18" s="10">
        <v>5</v>
      </c>
      <c r="AF18" s="25">
        <f t="shared" si="6"/>
        <v>5.2</v>
      </c>
      <c r="AG18" s="8"/>
      <c r="AH18" s="9"/>
      <c r="AI18" s="10"/>
      <c r="AJ18" s="25">
        <f t="shared" si="7"/>
        <v>0</v>
      </c>
      <c r="AK18" s="11">
        <f t="shared" si="20"/>
        <v>5.12</v>
      </c>
      <c r="AL18" s="23" t="str">
        <f t="shared" si="21"/>
        <v>C</v>
      </c>
      <c r="AM18" s="26">
        <f t="shared" si="8"/>
        <v>2</v>
      </c>
      <c r="AN18" s="23" t="str">
        <f t="shared" si="9"/>
        <v>D</v>
      </c>
      <c r="AO18" s="26">
        <f t="shared" si="10"/>
        <v>1</v>
      </c>
      <c r="AP18" s="23" t="str">
        <f t="shared" si="11"/>
        <v>D</v>
      </c>
      <c r="AQ18" s="26">
        <f t="shared" si="12"/>
        <v>1</v>
      </c>
      <c r="AR18" s="23" t="str">
        <f t="shared" si="13"/>
        <v>D</v>
      </c>
      <c r="AS18" s="26">
        <f t="shared" si="14"/>
        <v>1</v>
      </c>
      <c r="AT18" s="23" t="str">
        <f t="shared" si="22"/>
        <v>D</v>
      </c>
      <c r="AU18" s="26">
        <f t="shared" si="23"/>
        <v>1</v>
      </c>
      <c r="AV18" s="23" t="str">
        <f t="shared" si="24"/>
        <v>C</v>
      </c>
      <c r="AW18" s="26">
        <f t="shared" si="25"/>
        <v>2</v>
      </c>
      <c r="AX18" s="23" t="str">
        <f t="shared" si="26"/>
        <v>D</v>
      </c>
      <c r="AY18" s="26">
        <f t="shared" si="27"/>
        <v>1</v>
      </c>
      <c r="AZ18" s="23" t="str">
        <f t="shared" si="15"/>
        <v>X</v>
      </c>
      <c r="BA18" s="26">
        <f t="shared" si="16"/>
        <v>0</v>
      </c>
      <c r="BB18" s="62">
        <f t="shared" si="28"/>
        <v>1.28</v>
      </c>
      <c r="BC18" s="24">
        <f t="shared" si="29"/>
        <v>18</v>
      </c>
      <c r="BD18" s="62">
        <f t="shared" si="30"/>
        <v>1.28</v>
      </c>
      <c r="BE18" s="24" t="str">
        <f t="shared" si="17"/>
        <v>Trung b×nh yÕu</v>
      </c>
      <c r="BF18" s="15">
        <f t="shared" si="18"/>
        <v>3.8</v>
      </c>
      <c r="BG18" s="1" t="str">
        <f t="shared" si="19"/>
        <v>YK</v>
      </c>
    </row>
    <row r="19" spans="1:59" ht="21.75" customHeight="1">
      <c r="A19" s="12">
        <v>14</v>
      </c>
      <c r="B19" s="30" t="s">
        <v>60</v>
      </c>
      <c r="C19" s="82" t="s">
        <v>15</v>
      </c>
      <c r="D19" s="37">
        <v>35535</v>
      </c>
      <c r="E19" s="8">
        <v>7.3</v>
      </c>
      <c r="F19" s="9">
        <v>10</v>
      </c>
      <c r="G19" s="10">
        <v>4</v>
      </c>
      <c r="H19" s="25">
        <f t="shared" si="0"/>
        <v>5.3</v>
      </c>
      <c r="I19" s="8">
        <v>8.3</v>
      </c>
      <c r="J19" s="94">
        <v>8</v>
      </c>
      <c r="K19" s="10">
        <v>4</v>
      </c>
      <c r="L19" s="25">
        <f t="shared" si="1"/>
        <v>5.3</v>
      </c>
      <c r="M19" s="8">
        <v>5</v>
      </c>
      <c r="N19" s="94">
        <v>8</v>
      </c>
      <c r="O19" s="10">
        <v>5</v>
      </c>
      <c r="P19" s="25">
        <f t="shared" si="2"/>
        <v>5.3</v>
      </c>
      <c r="Q19" s="8">
        <v>6.7</v>
      </c>
      <c r="R19" s="94">
        <v>8</v>
      </c>
      <c r="S19" s="10">
        <v>3.5</v>
      </c>
      <c r="T19" s="25">
        <f t="shared" si="3"/>
        <v>4.6</v>
      </c>
      <c r="U19" s="8">
        <v>7</v>
      </c>
      <c r="V19" s="94">
        <v>8</v>
      </c>
      <c r="W19" s="10">
        <v>3.5</v>
      </c>
      <c r="X19" s="25">
        <f t="shared" si="4"/>
        <v>4.7</v>
      </c>
      <c r="Y19" s="8">
        <v>6.3</v>
      </c>
      <c r="Z19" s="94">
        <v>8</v>
      </c>
      <c r="AA19" s="10">
        <v>5.5</v>
      </c>
      <c r="AB19" s="25">
        <f t="shared" si="5"/>
        <v>5.9</v>
      </c>
      <c r="AC19" s="8">
        <v>6.5</v>
      </c>
      <c r="AD19" s="9">
        <v>7</v>
      </c>
      <c r="AE19" s="10">
        <v>7</v>
      </c>
      <c r="AF19" s="25">
        <f t="shared" si="6"/>
        <v>6.9</v>
      </c>
      <c r="AG19" s="8"/>
      <c r="AH19" s="9"/>
      <c r="AI19" s="10"/>
      <c r="AJ19" s="25">
        <f t="shared" si="7"/>
        <v>0</v>
      </c>
      <c r="AK19" s="11">
        <f t="shared" si="20"/>
        <v>5.58</v>
      </c>
      <c r="AL19" s="23" t="str">
        <f t="shared" si="21"/>
        <v>D</v>
      </c>
      <c r="AM19" s="26">
        <f t="shared" si="8"/>
        <v>1</v>
      </c>
      <c r="AN19" s="23" t="str">
        <f t="shared" si="9"/>
        <v>D</v>
      </c>
      <c r="AO19" s="26">
        <f t="shared" si="10"/>
        <v>1</v>
      </c>
      <c r="AP19" s="23" t="str">
        <f t="shared" si="11"/>
        <v>D</v>
      </c>
      <c r="AQ19" s="26">
        <f t="shared" si="12"/>
        <v>1</v>
      </c>
      <c r="AR19" s="23" t="str">
        <f t="shared" si="13"/>
        <v>D</v>
      </c>
      <c r="AS19" s="26">
        <f t="shared" si="14"/>
        <v>1</v>
      </c>
      <c r="AT19" s="23" t="str">
        <f t="shared" si="22"/>
        <v>D</v>
      </c>
      <c r="AU19" s="26">
        <f t="shared" si="23"/>
        <v>1</v>
      </c>
      <c r="AV19" s="23" t="str">
        <f t="shared" si="24"/>
        <v>C</v>
      </c>
      <c r="AW19" s="26">
        <f t="shared" si="25"/>
        <v>2</v>
      </c>
      <c r="AX19" s="23" t="str">
        <f t="shared" si="26"/>
        <v>C</v>
      </c>
      <c r="AY19" s="26">
        <f t="shared" si="27"/>
        <v>2</v>
      </c>
      <c r="AZ19" s="23" t="str">
        <f t="shared" si="15"/>
        <v>X</v>
      </c>
      <c r="BA19" s="26">
        <f t="shared" si="16"/>
        <v>0</v>
      </c>
      <c r="BB19" s="62">
        <f t="shared" si="28"/>
        <v>1.33</v>
      </c>
      <c r="BC19" s="24">
        <f t="shared" si="29"/>
        <v>18</v>
      </c>
      <c r="BD19" s="62">
        <f t="shared" si="30"/>
        <v>1.33</v>
      </c>
      <c r="BE19" s="24" t="str">
        <f t="shared" si="17"/>
        <v>Trung b×nh yÕu</v>
      </c>
      <c r="BF19" s="15">
        <f t="shared" si="18"/>
        <v>3.3</v>
      </c>
      <c r="BG19" s="1" t="str">
        <f t="shared" si="19"/>
        <v>YK</v>
      </c>
    </row>
    <row r="20" spans="1:59" ht="21.75" customHeight="1">
      <c r="A20" s="12">
        <v>15</v>
      </c>
      <c r="B20" s="30" t="s">
        <v>33</v>
      </c>
      <c r="C20" s="82" t="s">
        <v>15</v>
      </c>
      <c r="D20" s="37">
        <v>35658</v>
      </c>
      <c r="E20" s="8">
        <v>7.7</v>
      </c>
      <c r="F20" s="9">
        <v>9</v>
      </c>
      <c r="G20" s="10">
        <v>7</v>
      </c>
      <c r="H20" s="25">
        <f t="shared" si="0"/>
        <v>7.3</v>
      </c>
      <c r="I20" s="8">
        <v>7</v>
      </c>
      <c r="J20" s="94">
        <v>8</v>
      </c>
      <c r="K20" s="10">
        <v>4</v>
      </c>
      <c r="L20" s="25">
        <f t="shared" si="1"/>
        <v>5</v>
      </c>
      <c r="M20" s="8">
        <v>5</v>
      </c>
      <c r="N20" s="94">
        <v>7</v>
      </c>
      <c r="O20" s="10">
        <v>4</v>
      </c>
      <c r="P20" s="25">
        <f t="shared" si="2"/>
        <v>4.5</v>
      </c>
      <c r="Q20" s="8">
        <v>6</v>
      </c>
      <c r="R20" s="94">
        <v>5</v>
      </c>
      <c r="S20" s="10">
        <v>3.5</v>
      </c>
      <c r="T20" s="25">
        <f t="shared" si="3"/>
        <v>4.2</v>
      </c>
      <c r="U20" s="8">
        <v>5.5</v>
      </c>
      <c r="V20" s="94">
        <v>6</v>
      </c>
      <c r="W20" s="111">
        <v>5.5</v>
      </c>
      <c r="X20" s="25">
        <f t="shared" si="4"/>
        <v>5.6</v>
      </c>
      <c r="Y20" s="8">
        <v>6.8</v>
      </c>
      <c r="Z20" s="94">
        <v>8</v>
      </c>
      <c r="AA20" s="10">
        <v>5</v>
      </c>
      <c r="AB20" s="25">
        <f t="shared" si="5"/>
        <v>5.7</v>
      </c>
      <c r="AC20" s="8">
        <v>6</v>
      </c>
      <c r="AD20" s="9">
        <v>8</v>
      </c>
      <c r="AE20" s="10">
        <v>4</v>
      </c>
      <c r="AF20" s="25">
        <f t="shared" si="6"/>
        <v>4.8</v>
      </c>
      <c r="AG20" s="8"/>
      <c r="AH20" s="9"/>
      <c r="AI20" s="10"/>
      <c r="AJ20" s="25">
        <f t="shared" si="7"/>
        <v>0</v>
      </c>
      <c r="AK20" s="11">
        <f t="shared" si="20"/>
        <v>5.34</v>
      </c>
      <c r="AL20" s="23" t="str">
        <f t="shared" si="21"/>
        <v>B</v>
      </c>
      <c r="AM20" s="26">
        <f t="shared" si="8"/>
        <v>3</v>
      </c>
      <c r="AN20" s="23" t="str">
        <f t="shared" si="9"/>
        <v>D</v>
      </c>
      <c r="AO20" s="26">
        <f t="shared" si="10"/>
        <v>1</v>
      </c>
      <c r="AP20" s="23" t="str">
        <f t="shared" si="11"/>
        <v>D</v>
      </c>
      <c r="AQ20" s="26">
        <f t="shared" si="12"/>
        <v>1</v>
      </c>
      <c r="AR20" s="23" t="str">
        <f t="shared" si="13"/>
        <v>D</v>
      </c>
      <c r="AS20" s="26">
        <f t="shared" si="14"/>
        <v>1</v>
      </c>
      <c r="AT20" s="23" t="str">
        <f t="shared" si="22"/>
        <v>C</v>
      </c>
      <c r="AU20" s="26">
        <f t="shared" si="23"/>
        <v>2</v>
      </c>
      <c r="AV20" s="23" t="str">
        <f t="shared" si="24"/>
        <v>C</v>
      </c>
      <c r="AW20" s="26">
        <f t="shared" si="25"/>
        <v>2</v>
      </c>
      <c r="AX20" s="23" t="str">
        <f t="shared" si="26"/>
        <v>D</v>
      </c>
      <c r="AY20" s="26">
        <f t="shared" si="27"/>
        <v>1</v>
      </c>
      <c r="AZ20" s="23" t="str">
        <f t="shared" si="15"/>
        <v>X</v>
      </c>
      <c r="BA20" s="26">
        <f t="shared" si="16"/>
        <v>0</v>
      </c>
      <c r="BB20" s="62">
        <f t="shared" si="28"/>
        <v>1.56</v>
      </c>
      <c r="BC20" s="24">
        <f t="shared" si="29"/>
        <v>18</v>
      </c>
      <c r="BD20" s="62">
        <f t="shared" si="30"/>
        <v>1.56</v>
      </c>
      <c r="BE20" s="24" t="str">
        <f t="shared" si="17"/>
        <v>Trung b×nh yÕu</v>
      </c>
      <c r="BF20" s="15">
        <f t="shared" si="18"/>
        <v>3.7</v>
      </c>
      <c r="BG20" s="1" t="str">
        <f t="shared" si="19"/>
        <v>YK</v>
      </c>
    </row>
    <row r="21" spans="1:59" ht="21.75" customHeight="1">
      <c r="A21" s="12">
        <v>16</v>
      </c>
      <c r="B21" s="30" t="s">
        <v>62</v>
      </c>
      <c r="C21" s="82" t="s">
        <v>9</v>
      </c>
      <c r="D21" s="37">
        <v>35636</v>
      </c>
      <c r="E21" s="8">
        <v>6</v>
      </c>
      <c r="F21" s="9">
        <v>5</v>
      </c>
      <c r="G21" s="10">
        <v>6</v>
      </c>
      <c r="H21" s="25">
        <f t="shared" si="0"/>
        <v>5.9</v>
      </c>
      <c r="I21" s="8">
        <v>4.7</v>
      </c>
      <c r="J21" s="94">
        <v>5</v>
      </c>
      <c r="K21" s="111">
        <v>5</v>
      </c>
      <c r="L21" s="25">
        <f t="shared" si="1"/>
        <v>4.9</v>
      </c>
      <c r="M21" s="8">
        <v>7.5</v>
      </c>
      <c r="N21" s="94">
        <v>6</v>
      </c>
      <c r="O21" s="10">
        <v>5</v>
      </c>
      <c r="P21" s="25">
        <f t="shared" si="2"/>
        <v>5.6</v>
      </c>
      <c r="Q21" s="8">
        <v>4.3</v>
      </c>
      <c r="R21" s="94">
        <v>4</v>
      </c>
      <c r="S21" s="111">
        <v>6.5</v>
      </c>
      <c r="T21" s="25">
        <f t="shared" si="3"/>
        <v>5.8</v>
      </c>
      <c r="U21" s="8">
        <v>5</v>
      </c>
      <c r="V21" s="94">
        <v>5</v>
      </c>
      <c r="W21" s="111">
        <v>5</v>
      </c>
      <c r="X21" s="25">
        <f t="shared" si="4"/>
        <v>5</v>
      </c>
      <c r="Y21" s="8">
        <v>6.5</v>
      </c>
      <c r="Z21" s="94">
        <v>5</v>
      </c>
      <c r="AA21" s="10">
        <v>4.5</v>
      </c>
      <c r="AB21" s="25">
        <f t="shared" si="5"/>
        <v>5</v>
      </c>
      <c r="AC21" s="8">
        <v>4.3</v>
      </c>
      <c r="AD21" s="9">
        <v>4</v>
      </c>
      <c r="AE21" s="10">
        <v>5</v>
      </c>
      <c r="AF21" s="25">
        <f t="shared" si="6"/>
        <v>4.8</v>
      </c>
      <c r="AG21" s="8"/>
      <c r="AH21" s="9"/>
      <c r="AI21" s="10"/>
      <c r="AJ21" s="25">
        <f t="shared" si="7"/>
        <v>0</v>
      </c>
      <c r="AK21" s="11">
        <f t="shared" si="20"/>
        <v>5.24</v>
      </c>
      <c r="AL21" s="23" t="str">
        <f t="shared" si="21"/>
        <v>C</v>
      </c>
      <c r="AM21" s="26">
        <f t="shared" si="8"/>
        <v>2</v>
      </c>
      <c r="AN21" s="23" t="str">
        <f t="shared" si="9"/>
        <v>D</v>
      </c>
      <c r="AO21" s="26">
        <f t="shared" si="10"/>
        <v>1</v>
      </c>
      <c r="AP21" s="23" t="str">
        <f t="shared" si="11"/>
        <v>C</v>
      </c>
      <c r="AQ21" s="26">
        <f t="shared" si="12"/>
        <v>2</v>
      </c>
      <c r="AR21" s="23" t="str">
        <f t="shared" si="13"/>
        <v>C</v>
      </c>
      <c r="AS21" s="26">
        <f t="shared" si="14"/>
        <v>2</v>
      </c>
      <c r="AT21" s="23" t="str">
        <f t="shared" si="22"/>
        <v>D</v>
      </c>
      <c r="AU21" s="26">
        <f t="shared" si="23"/>
        <v>1</v>
      </c>
      <c r="AV21" s="23" t="str">
        <f t="shared" si="24"/>
        <v>D</v>
      </c>
      <c r="AW21" s="26">
        <f t="shared" si="25"/>
        <v>1</v>
      </c>
      <c r="AX21" s="23" t="str">
        <f t="shared" si="26"/>
        <v>D</v>
      </c>
      <c r="AY21" s="26">
        <f t="shared" si="27"/>
        <v>1</v>
      </c>
      <c r="AZ21" s="23" t="str">
        <f t="shared" si="15"/>
        <v>X</v>
      </c>
      <c r="BA21" s="26">
        <f t="shared" si="16"/>
        <v>0</v>
      </c>
      <c r="BB21" s="62">
        <f t="shared" si="28"/>
        <v>1.39</v>
      </c>
      <c r="BC21" s="24">
        <f t="shared" si="29"/>
        <v>18</v>
      </c>
      <c r="BD21" s="62">
        <f t="shared" si="30"/>
        <v>1.39</v>
      </c>
      <c r="BE21" s="24" t="str">
        <f t="shared" si="17"/>
        <v>Trung b×nh yÕu</v>
      </c>
      <c r="BF21" s="15">
        <f t="shared" si="18"/>
        <v>4.5</v>
      </c>
      <c r="BG21" s="1" t="str">
        <f t="shared" si="19"/>
        <v>YK</v>
      </c>
    </row>
    <row r="22" spans="1:59" ht="21.75" customHeight="1">
      <c r="A22" s="12">
        <v>17</v>
      </c>
      <c r="B22" s="30" t="s">
        <v>33</v>
      </c>
      <c r="C22" s="82" t="s">
        <v>63</v>
      </c>
      <c r="D22" s="37">
        <v>35569</v>
      </c>
      <c r="E22" s="8">
        <v>7.3</v>
      </c>
      <c r="F22" s="9">
        <v>9</v>
      </c>
      <c r="G22" s="10">
        <v>7</v>
      </c>
      <c r="H22" s="25">
        <f t="shared" si="0"/>
        <v>7.3</v>
      </c>
      <c r="I22" s="8">
        <v>7</v>
      </c>
      <c r="J22" s="94">
        <v>8</v>
      </c>
      <c r="K22" s="10">
        <v>5.5</v>
      </c>
      <c r="L22" s="25">
        <f t="shared" si="1"/>
        <v>6.1</v>
      </c>
      <c r="M22" s="8">
        <v>6</v>
      </c>
      <c r="N22" s="94">
        <v>8</v>
      </c>
      <c r="O22" s="10">
        <v>5</v>
      </c>
      <c r="P22" s="25">
        <f t="shared" si="2"/>
        <v>5.5</v>
      </c>
      <c r="Q22" s="8">
        <v>6</v>
      </c>
      <c r="R22" s="94">
        <v>6</v>
      </c>
      <c r="S22" s="10">
        <v>4.5</v>
      </c>
      <c r="T22" s="25">
        <f t="shared" si="3"/>
        <v>5</v>
      </c>
      <c r="U22" s="8">
        <v>5.5</v>
      </c>
      <c r="V22" s="94">
        <v>6</v>
      </c>
      <c r="W22" s="10">
        <v>5</v>
      </c>
      <c r="X22" s="25">
        <f t="shared" si="4"/>
        <v>5.2</v>
      </c>
      <c r="Y22" s="8">
        <v>6</v>
      </c>
      <c r="Z22" s="94">
        <v>7</v>
      </c>
      <c r="AA22" s="10">
        <v>5</v>
      </c>
      <c r="AB22" s="25">
        <f t="shared" si="5"/>
        <v>5.4</v>
      </c>
      <c r="AC22" s="8">
        <v>8.5</v>
      </c>
      <c r="AD22" s="9">
        <v>9</v>
      </c>
      <c r="AE22" s="10">
        <v>9</v>
      </c>
      <c r="AF22" s="25">
        <f t="shared" si="6"/>
        <v>8.9</v>
      </c>
      <c r="AG22" s="8"/>
      <c r="AH22" s="9"/>
      <c r="AI22" s="10"/>
      <c r="AJ22" s="25">
        <f t="shared" si="7"/>
        <v>0</v>
      </c>
      <c r="AK22" s="11">
        <f t="shared" si="20"/>
        <v>6.56</v>
      </c>
      <c r="AL22" s="23" t="str">
        <f t="shared" si="21"/>
        <v>B</v>
      </c>
      <c r="AM22" s="26">
        <f t="shared" si="8"/>
        <v>3</v>
      </c>
      <c r="AN22" s="23" t="str">
        <f t="shared" si="9"/>
        <v>C</v>
      </c>
      <c r="AO22" s="26">
        <f t="shared" si="10"/>
        <v>2</v>
      </c>
      <c r="AP22" s="23" t="str">
        <f t="shared" si="11"/>
        <v>C</v>
      </c>
      <c r="AQ22" s="26">
        <f t="shared" si="12"/>
        <v>2</v>
      </c>
      <c r="AR22" s="23" t="str">
        <f t="shared" si="13"/>
        <v>D</v>
      </c>
      <c r="AS22" s="26">
        <f t="shared" si="14"/>
        <v>1</v>
      </c>
      <c r="AT22" s="23" t="str">
        <f t="shared" si="22"/>
        <v>D</v>
      </c>
      <c r="AU22" s="26">
        <f t="shared" si="23"/>
        <v>1</v>
      </c>
      <c r="AV22" s="23" t="str">
        <f t="shared" si="24"/>
        <v>D</v>
      </c>
      <c r="AW22" s="26">
        <f t="shared" si="25"/>
        <v>1</v>
      </c>
      <c r="AX22" s="23" t="str">
        <f t="shared" si="26"/>
        <v>A</v>
      </c>
      <c r="AY22" s="26">
        <f t="shared" si="27"/>
        <v>4</v>
      </c>
      <c r="AZ22" s="23" t="str">
        <f t="shared" si="15"/>
        <v>X</v>
      </c>
      <c r="BA22" s="26">
        <f t="shared" si="16"/>
        <v>0</v>
      </c>
      <c r="BB22" s="62">
        <f t="shared" si="28"/>
        <v>2.28</v>
      </c>
      <c r="BC22" s="24">
        <f t="shared" si="29"/>
        <v>18</v>
      </c>
      <c r="BD22" s="62">
        <f t="shared" si="30"/>
        <v>2.28</v>
      </c>
      <c r="BE22" s="24" t="str">
        <f t="shared" si="17"/>
        <v>Trung b×nh</v>
      </c>
      <c r="BF22" s="15">
        <f t="shared" si="18"/>
        <v>4.4</v>
      </c>
      <c r="BG22" s="1" t="str">
        <f t="shared" si="19"/>
        <v>YK</v>
      </c>
    </row>
    <row r="23" spans="1:59" ht="21.75" customHeight="1">
      <c r="A23" s="12">
        <v>18</v>
      </c>
      <c r="B23" s="30" t="s">
        <v>28</v>
      </c>
      <c r="C23" s="82" t="s">
        <v>64</v>
      </c>
      <c r="D23" s="37">
        <v>35707</v>
      </c>
      <c r="E23" s="8">
        <v>7</v>
      </c>
      <c r="F23" s="9">
        <v>9</v>
      </c>
      <c r="G23" s="111">
        <v>7</v>
      </c>
      <c r="H23" s="25">
        <f t="shared" si="0"/>
        <v>7.2</v>
      </c>
      <c r="I23" s="8">
        <v>8</v>
      </c>
      <c r="J23" s="94">
        <v>9</v>
      </c>
      <c r="K23" s="10">
        <v>5</v>
      </c>
      <c r="L23" s="25">
        <f t="shared" si="1"/>
        <v>6</v>
      </c>
      <c r="M23" s="8">
        <v>5.5</v>
      </c>
      <c r="N23" s="94">
        <v>8</v>
      </c>
      <c r="O23" s="10">
        <v>5</v>
      </c>
      <c r="P23" s="25">
        <f t="shared" si="2"/>
        <v>5.4</v>
      </c>
      <c r="Q23" s="8">
        <v>6.3</v>
      </c>
      <c r="R23" s="94">
        <v>8</v>
      </c>
      <c r="S23" s="10">
        <v>3</v>
      </c>
      <c r="T23" s="25">
        <f t="shared" si="3"/>
        <v>4.2</v>
      </c>
      <c r="U23" s="8">
        <v>5.5</v>
      </c>
      <c r="V23" s="94">
        <v>6</v>
      </c>
      <c r="W23" s="10">
        <v>5.5</v>
      </c>
      <c r="X23" s="25">
        <f t="shared" si="4"/>
        <v>5.6</v>
      </c>
      <c r="Y23" s="8">
        <v>7.3</v>
      </c>
      <c r="Z23" s="94">
        <v>7</v>
      </c>
      <c r="AA23" s="10">
        <v>5.5</v>
      </c>
      <c r="AB23" s="25">
        <f t="shared" si="5"/>
        <v>6</v>
      </c>
      <c r="AC23" s="8">
        <v>6</v>
      </c>
      <c r="AD23" s="9">
        <v>7</v>
      </c>
      <c r="AE23" s="10">
        <v>7</v>
      </c>
      <c r="AF23" s="25">
        <f t="shared" si="6"/>
        <v>6.8</v>
      </c>
      <c r="AG23" s="8"/>
      <c r="AH23" s="9"/>
      <c r="AI23" s="10"/>
      <c r="AJ23" s="25">
        <f t="shared" si="7"/>
        <v>0</v>
      </c>
      <c r="AK23" s="11">
        <f t="shared" si="20"/>
        <v>6.07</v>
      </c>
      <c r="AL23" s="23" t="str">
        <f t="shared" si="21"/>
        <v>B</v>
      </c>
      <c r="AM23" s="26">
        <f t="shared" si="8"/>
        <v>3</v>
      </c>
      <c r="AN23" s="23" t="str">
        <f t="shared" si="9"/>
        <v>C</v>
      </c>
      <c r="AO23" s="26">
        <f t="shared" si="10"/>
        <v>2</v>
      </c>
      <c r="AP23" s="23" t="str">
        <f t="shared" si="11"/>
        <v>D</v>
      </c>
      <c r="AQ23" s="26">
        <f t="shared" si="12"/>
        <v>1</v>
      </c>
      <c r="AR23" s="23" t="str">
        <f t="shared" si="13"/>
        <v>D</v>
      </c>
      <c r="AS23" s="26">
        <f t="shared" si="14"/>
        <v>1</v>
      </c>
      <c r="AT23" s="23" t="str">
        <f t="shared" si="22"/>
        <v>C</v>
      </c>
      <c r="AU23" s="26">
        <f t="shared" si="23"/>
        <v>2</v>
      </c>
      <c r="AV23" s="23" t="str">
        <f t="shared" si="24"/>
        <v>C</v>
      </c>
      <c r="AW23" s="26">
        <f t="shared" si="25"/>
        <v>2</v>
      </c>
      <c r="AX23" s="23" t="str">
        <f t="shared" si="26"/>
        <v>C</v>
      </c>
      <c r="AY23" s="26">
        <f t="shared" si="27"/>
        <v>2</v>
      </c>
      <c r="AZ23" s="23" t="str">
        <f t="shared" si="15"/>
        <v>X</v>
      </c>
      <c r="BA23" s="26">
        <f t="shared" si="16"/>
        <v>0</v>
      </c>
      <c r="BB23" s="62">
        <f t="shared" si="28"/>
        <v>1.94</v>
      </c>
      <c r="BC23" s="24">
        <f t="shared" si="29"/>
        <v>18</v>
      </c>
      <c r="BD23" s="62">
        <f t="shared" si="30"/>
        <v>1.94</v>
      </c>
      <c r="BE23" s="24" t="str">
        <f t="shared" si="17"/>
        <v>Trung b×nh yÕu</v>
      </c>
      <c r="BF23" s="15">
        <f t="shared" si="18"/>
        <v>4</v>
      </c>
      <c r="BG23" s="1" t="str">
        <f t="shared" si="19"/>
        <v>YK</v>
      </c>
    </row>
    <row r="24" spans="1:59" ht="21.75" customHeight="1">
      <c r="A24" s="12">
        <v>19</v>
      </c>
      <c r="B24" s="40" t="s">
        <v>67</v>
      </c>
      <c r="C24" s="84" t="s">
        <v>68</v>
      </c>
      <c r="D24" s="41">
        <v>35603</v>
      </c>
      <c r="E24" s="8">
        <v>7</v>
      </c>
      <c r="F24" s="9">
        <v>9</v>
      </c>
      <c r="G24" s="10">
        <v>7</v>
      </c>
      <c r="H24" s="25">
        <f t="shared" si="0"/>
        <v>7.2</v>
      </c>
      <c r="I24" s="8">
        <v>7.6</v>
      </c>
      <c r="J24" s="94">
        <v>8</v>
      </c>
      <c r="K24" s="10">
        <v>5</v>
      </c>
      <c r="L24" s="25">
        <f t="shared" si="1"/>
        <v>5.8</v>
      </c>
      <c r="M24" s="8">
        <v>5.5</v>
      </c>
      <c r="N24" s="94">
        <v>8</v>
      </c>
      <c r="O24" s="10">
        <v>5</v>
      </c>
      <c r="P24" s="25">
        <f t="shared" si="2"/>
        <v>5.4</v>
      </c>
      <c r="Q24" s="8">
        <v>6.3</v>
      </c>
      <c r="R24" s="94">
        <v>8</v>
      </c>
      <c r="S24" s="10">
        <v>6</v>
      </c>
      <c r="T24" s="25">
        <f t="shared" si="3"/>
        <v>6.3</v>
      </c>
      <c r="U24" s="8">
        <v>6</v>
      </c>
      <c r="V24" s="94">
        <v>7</v>
      </c>
      <c r="W24" s="10">
        <v>5.5</v>
      </c>
      <c r="X24" s="25">
        <f t="shared" si="4"/>
        <v>5.8</v>
      </c>
      <c r="Y24" s="8">
        <v>6.5</v>
      </c>
      <c r="Z24" s="94">
        <v>7</v>
      </c>
      <c r="AA24" s="10">
        <v>3</v>
      </c>
      <c r="AB24" s="25">
        <f t="shared" si="5"/>
        <v>4.1</v>
      </c>
      <c r="AC24" s="8">
        <v>7</v>
      </c>
      <c r="AD24" s="9">
        <v>8</v>
      </c>
      <c r="AE24" s="10">
        <v>8</v>
      </c>
      <c r="AF24" s="25">
        <f t="shared" si="6"/>
        <v>7.8</v>
      </c>
      <c r="AG24" s="8"/>
      <c r="AH24" s="9"/>
      <c r="AI24" s="10"/>
      <c r="AJ24" s="25">
        <f t="shared" si="7"/>
        <v>0</v>
      </c>
      <c r="AK24" s="11">
        <f t="shared" si="20"/>
        <v>6.3</v>
      </c>
      <c r="AL24" s="23" t="str">
        <f t="shared" si="21"/>
        <v>B</v>
      </c>
      <c r="AM24" s="26">
        <f t="shared" si="8"/>
        <v>3</v>
      </c>
      <c r="AN24" s="23" t="str">
        <f t="shared" si="9"/>
        <v>C</v>
      </c>
      <c r="AO24" s="26">
        <f t="shared" si="10"/>
        <v>2</v>
      </c>
      <c r="AP24" s="23" t="str">
        <f t="shared" si="11"/>
        <v>D</v>
      </c>
      <c r="AQ24" s="26">
        <f t="shared" si="12"/>
        <v>1</v>
      </c>
      <c r="AR24" s="23" t="str">
        <f t="shared" si="13"/>
        <v>C</v>
      </c>
      <c r="AS24" s="26">
        <f t="shared" si="14"/>
        <v>2</v>
      </c>
      <c r="AT24" s="23" t="str">
        <f t="shared" si="22"/>
        <v>C</v>
      </c>
      <c r="AU24" s="26">
        <f t="shared" si="23"/>
        <v>2</v>
      </c>
      <c r="AV24" s="23" t="str">
        <f t="shared" si="24"/>
        <v>D</v>
      </c>
      <c r="AW24" s="26">
        <f t="shared" si="25"/>
        <v>1</v>
      </c>
      <c r="AX24" s="23" t="str">
        <f t="shared" si="26"/>
        <v>B</v>
      </c>
      <c r="AY24" s="26">
        <f t="shared" si="27"/>
        <v>3</v>
      </c>
      <c r="AZ24" s="23" t="str">
        <f t="shared" si="15"/>
        <v>X</v>
      </c>
      <c r="BA24" s="26">
        <f t="shared" si="16"/>
        <v>0</v>
      </c>
      <c r="BB24" s="62">
        <f t="shared" si="28"/>
        <v>2.17</v>
      </c>
      <c r="BC24" s="24">
        <f t="shared" si="29"/>
        <v>18</v>
      </c>
      <c r="BD24" s="62">
        <f t="shared" si="30"/>
        <v>2.17</v>
      </c>
      <c r="BE24" s="24" t="str">
        <f t="shared" si="17"/>
        <v>Trung b×nh</v>
      </c>
      <c r="BF24" s="15">
        <f t="shared" si="18"/>
        <v>4.6</v>
      </c>
      <c r="BG24" s="1" t="str">
        <f t="shared" si="19"/>
        <v>YK</v>
      </c>
    </row>
    <row r="25" spans="1:59" ht="21.75" customHeight="1">
      <c r="A25" s="12">
        <v>20</v>
      </c>
      <c r="B25" s="30" t="s">
        <v>227</v>
      </c>
      <c r="C25" s="82" t="s">
        <v>179</v>
      </c>
      <c r="D25" s="37">
        <v>35543</v>
      </c>
      <c r="E25" s="8">
        <v>7.3</v>
      </c>
      <c r="F25" s="9">
        <v>9</v>
      </c>
      <c r="G25" s="10">
        <v>6</v>
      </c>
      <c r="H25" s="25">
        <f t="shared" si="0"/>
        <v>6.6</v>
      </c>
      <c r="I25" s="133">
        <v>7</v>
      </c>
      <c r="J25" s="134">
        <v>7</v>
      </c>
      <c r="K25" s="135">
        <v>9</v>
      </c>
      <c r="L25" s="25">
        <f t="shared" si="1"/>
        <v>8.4</v>
      </c>
      <c r="M25" s="133">
        <v>5.5</v>
      </c>
      <c r="N25" s="134">
        <v>9</v>
      </c>
      <c r="O25" s="135">
        <v>5</v>
      </c>
      <c r="P25" s="25">
        <f t="shared" si="2"/>
        <v>5.5</v>
      </c>
      <c r="Q25" s="8">
        <v>6.3</v>
      </c>
      <c r="R25" s="94">
        <v>8</v>
      </c>
      <c r="S25" s="10">
        <v>5</v>
      </c>
      <c r="T25" s="25">
        <f t="shared" si="3"/>
        <v>5.6</v>
      </c>
      <c r="U25" s="8">
        <v>5</v>
      </c>
      <c r="V25" s="94">
        <v>6</v>
      </c>
      <c r="W25" s="10">
        <v>6.5</v>
      </c>
      <c r="X25" s="25">
        <f t="shared" si="4"/>
        <v>6.2</v>
      </c>
      <c r="Y25" s="8">
        <v>6.8</v>
      </c>
      <c r="Z25" s="94">
        <v>7</v>
      </c>
      <c r="AA25" s="10">
        <v>5</v>
      </c>
      <c r="AB25" s="25">
        <f t="shared" si="5"/>
        <v>5.6</v>
      </c>
      <c r="AC25" s="8">
        <v>6.8</v>
      </c>
      <c r="AD25" s="9">
        <v>8</v>
      </c>
      <c r="AE25" s="10">
        <v>7</v>
      </c>
      <c r="AF25" s="25">
        <f t="shared" si="6"/>
        <v>7.1</v>
      </c>
      <c r="AG25" s="8"/>
      <c r="AH25" s="9"/>
      <c r="AI25" s="10"/>
      <c r="AJ25" s="25">
        <f t="shared" si="7"/>
        <v>0</v>
      </c>
      <c r="AK25" s="11">
        <f t="shared" si="20"/>
        <v>6.62</v>
      </c>
      <c r="AL25" s="23" t="str">
        <f t="shared" si="21"/>
        <v>C</v>
      </c>
      <c r="AM25" s="26">
        <f t="shared" si="8"/>
        <v>2</v>
      </c>
      <c r="AN25" s="23" t="str">
        <f t="shared" si="9"/>
        <v>B</v>
      </c>
      <c r="AO25" s="26">
        <f t="shared" si="10"/>
        <v>3</v>
      </c>
      <c r="AP25" s="23" t="str">
        <f t="shared" si="11"/>
        <v>C</v>
      </c>
      <c r="AQ25" s="26">
        <f t="shared" si="12"/>
        <v>2</v>
      </c>
      <c r="AR25" s="23" t="str">
        <f t="shared" si="13"/>
        <v>C</v>
      </c>
      <c r="AS25" s="26">
        <f t="shared" si="14"/>
        <v>2</v>
      </c>
      <c r="AT25" s="23" t="str">
        <f t="shared" si="22"/>
        <v>C</v>
      </c>
      <c r="AU25" s="26">
        <f t="shared" si="23"/>
        <v>2</v>
      </c>
      <c r="AV25" s="23" t="str">
        <f t="shared" si="24"/>
        <v>C</v>
      </c>
      <c r="AW25" s="26">
        <f t="shared" si="25"/>
        <v>2</v>
      </c>
      <c r="AX25" s="23" t="str">
        <f t="shared" si="26"/>
        <v>B</v>
      </c>
      <c r="AY25" s="26">
        <f t="shared" si="27"/>
        <v>3</v>
      </c>
      <c r="AZ25" s="23" t="str">
        <f t="shared" si="15"/>
        <v>X</v>
      </c>
      <c r="BA25" s="26">
        <f t="shared" si="16"/>
        <v>0</v>
      </c>
      <c r="BB25" s="62">
        <f t="shared" si="28"/>
        <v>2.39</v>
      </c>
      <c r="BC25" s="24">
        <f t="shared" si="29"/>
        <v>18</v>
      </c>
      <c r="BD25" s="62">
        <f t="shared" si="30"/>
        <v>2.39</v>
      </c>
      <c r="BE25" s="24" t="str">
        <f t="shared" si="17"/>
        <v>Trung b×nh</v>
      </c>
      <c r="BF25" s="15">
        <f t="shared" si="18"/>
        <v>5</v>
      </c>
      <c r="BG25" s="1" t="str">
        <f t="shared" si="19"/>
        <v>TB</v>
      </c>
    </row>
    <row r="26" spans="1:59" ht="21.75" customHeight="1">
      <c r="A26" s="12">
        <v>21</v>
      </c>
      <c r="B26" s="34" t="s">
        <v>69</v>
      </c>
      <c r="C26" s="82" t="s">
        <v>70</v>
      </c>
      <c r="D26" s="37">
        <v>35689</v>
      </c>
      <c r="E26" s="8">
        <v>7</v>
      </c>
      <c r="F26" s="9">
        <v>10</v>
      </c>
      <c r="G26" s="10">
        <v>6</v>
      </c>
      <c r="H26" s="25">
        <f t="shared" si="0"/>
        <v>6.6</v>
      </c>
      <c r="I26" s="8">
        <v>8</v>
      </c>
      <c r="J26" s="94">
        <v>9</v>
      </c>
      <c r="K26" s="10">
        <v>6.5</v>
      </c>
      <c r="L26" s="25">
        <f t="shared" si="1"/>
        <v>7.1</v>
      </c>
      <c r="M26" s="8">
        <v>5</v>
      </c>
      <c r="N26" s="94">
        <v>8</v>
      </c>
      <c r="O26" s="10">
        <v>5</v>
      </c>
      <c r="P26" s="25">
        <f t="shared" si="2"/>
        <v>5.3</v>
      </c>
      <c r="Q26" s="8">
        <v>5.7</v>
      </c>
      <c r="R26" s="94">
        <v>7</v>
      </c>
      <c r="S26" s="10">
        <v>6.5</v>
      </c>
      <c r="T26" s="25">
        <f t="shared" si="3"/>
        <v>6.4</v>
      </c>
      <c r="U26" s="8">
        <v>7</v>
      </c>
      <c r="V26" s="94">
        <v>8</v>
      </c>
      <c r="W26" s="10">
        <v>5</v>
      </c>
      <c r="X26" s="25">
        <f t="shared" si="4"/>
        <v>5.7</v>
      </c>
      <c r="Y26" s="8">
        <v>6.3</v>
      </c>
      <c r="Z26" s="94">
        <v>9</v>
      </c>
      <c r="AA26" s="10">
        <v>4</v>
      </c>
      <c r="AB26" s="25">
        <f t="shared" si="5"/>
        <v>5</v>
      </c>
      <c r="AC26" s="8">
        <v>9</v>
      </c>
      <c r="AD26" s="9">
        <v>9</v>
      </c>
      <c r="AE26" s="10">
        <v>5</v>
      </c>
      <c r="AF26" s="25">
        <f t="shared" si="6"/>
        <v>6.2</v>
      </c>
      <c r="AG26" s="8"/>
      <c r="AH26" s="9"/>
      <c r="AI26" s="10"/>
      <c r="AJ26" s="25">
        <f t="shared" si="7"/>
        <v>0</v>
      </c>
      <c r="AK26" s="11">
        <f t="shared" si="20"/>
        <v>6.15</v>
      </c>
      <c r="AL26" s="23" t="str">
        <f t="shared" si="21"/>
        <v>C</v>
      </c>
      <c r="AM26" s="26">
        <f t="shared" si="8"/>
        <v>2</v>
      </c>
      <c r="AN26" s="23" t="str">
        <f t="shared" si="9"/>
        <v>B</v>
      </c>
      <c r="AO26" s="26">
        <f t="shared" si="10"/>
        <v>3</v>
      </c>
      <c r="AP26" s="23" t="str">
        <f t="shared" si="11"/>
        <v>D</v>
      </c>
      <c r="AQ26" s="26">
        <f t="shared" si="12"/>
        <v>1</v>
      </c>
      <c r="AR26" s="23" t="str">
        <f t="shared" si="13"/>
        <v>C</v>
      </c>
      <c r="AS26" s="26">
        <f t="shared" si="14"/>
        <v>2</v>
      </c>
      <c r="AT26" s="23" t="str">
        <f t="shared" si="22"/>
        <v>C</v>
      </c>
      <c r="AU26" s="26">
        <f t="shared" si="23"/>
        <v>2</v>
      </c>
      <c r="AV26" s="23" t="str">
        <f t="shared" si="24"/>
        <v>D</v>
      </c>
      <c r="AW26" s="26">
        <f t="shared" si="25"/>
        <v>1</v>
      </c>
      <c r="AX26" s="23" t="str">
        <f t="shared" si="26"/>
        <v>C</v>
      </c>
      <c r="AY26" s="26">
        <f t="shared" si="27"/>
        <v>2</v>
      </c>
      <c r="AZ26" s="23" t="str">
        <f t="shared" si="15"/>
        <v>X</v>
      </c>
      <c r="BA26" s="26">
        <f t="shared" si="16"/>
        <v>0</v>
      </c>
      <c r="BB26" s="62">
        <f t="shared" si="28"/>
        <v>1.94</v>
      </c>
      <c r="BC26" s="24">
        <f t="shared" si="29"/>
        <v>18</v>
      </c>
      <c r="BD26" s="62">
        <f t="shared" si="30"/>
        <v>1.94</v>
      </c>
      <c r="BE26" s="24" t="str">
        <f t="shared" si="17"/>
        <v>Trung b×nh yÕu</v>
      </c>
      <c r="BF26" s="15">
        <f t="shared" si="18"/>
        <v>4.8</v>
      </c>
      <c r="BG26" s="1" t="str">
        <f t="shared" si="19"/>
        <v>YK</v>
      </c>
    </row>
    <row r="27" spans="1:59" ht="21.75" customHeight="1">
      <c r="A27" s="12">
        <v>22</v>
      </c>
      <c r="B27" s="30" t="s">
        <v>71</v>
      </c>
      <c r="C27" s="82" t="s">
        <v>72</v>
      </c>
      <c r="D27" s="37">
        <v>35643</v>
      </c>
      <c r="E27" s="8">
        <v>5.3</v>
      </c>
      <c r="F27" s="9">
        <v>8</v>
      </c>
      <c r="G27" s="10">
        <v>6</v>
      </c>
      <c r="H27" s="25">
        <f t="shared" si="0"/>
        <v>6.1</v>
      </c>
      <c r="I27" s="8">
        <v>7</v>
      </c>
      <c r="J27" s="94">
        <v>8</v>
      </c>
      <c r="K27" s="10">
        <v>4</v>
      </c>
      <c r="L27" s="25">
        <f t="shared" si="1"/>
        <v>5</v>
      </c>
      <c r="M27" s="8">
        <v>5.5</v>
      </c>
      <c r="N27" s="94">
        <v>7</v>
      </c>
      <c r="O27" s="10">
        <v>5</v>
      </c>
      <c r="P27" s="25">
        <f t="shared" si="2"/>
        <v>5.3</v>
      </c>
      <c r="Q27" s="8">
        <v>5.7</v>
      </c>
      <c r="R27" s="94">
        <v>7</v>
      </c>
      <c r="S27" s="10">
        <v>4.5</v>
      </c>
      <c r="T27" s="25">
        <f t="shared" si="3"/>
        <v>5</v>
      </c>
      <c r="U27" s="8">
        <v>4.5</v>
      </c>
      <c r="V27" s="94">
        <v>5</v>
      </c>
      <c r="W27" s="111">
        <v>4.5</v>
      </c>
      <c r="X27" s="25">
        <f t="shared" si="4"/>
        <v>4.6</v>
      </c>
      <c r="Y27" s="8">
        <v>6.3</v>
      </c>
      <c r="Z27" s="94">
        <v>6</v>
      </c>
      <c r="AA27" s="10">
        <v>5</v>
      </c>
      <c r="AB27" s="25">
        <f t="shared" si="5"/>
        <v>5.4</v>
      </c>
      <c r="AC27" s="8">
        <v>5</v>
      </c>
      <c r="AD27" s="9">
        <v>6</v>
      </c>
      <c r="AE27" s="10">
        <v>3.5</v>
      </c>
      <c r="AF27" s="25">
        <f t="shared" si="6"/>
        <v>4.1</v>
      </c>
      <c r="AG27" s="8"/>
      <c r="AH27" s="9"/>
      <c r="AI27" s="10"/>
      <c r="AJ27" s="25">
        <f t="shared" si="7"/>
        <v>0</v>
      </c>
      <c r="AK27" s="11">
        <f t="shared" si="20"/>
        <v>5.02</v>
      </c>
      <c r="AL27" s="23" t="str">
        <f t="shared" si="21"/>
        <v>C</v>
      </c>
      <c r="AM27" s="26">
        <f t="shared" si="8"/>
        <v>2</v>
      </c>
      <c r="AN27" s="23" t="str">
        <f t="shared" si="9"/>
        <v>D</v>
      </c>
      <c r="AO27" s="26">
        <f t="shared" si="10"/>
        <v>1</v>
      </c>
      <c r="AP27" s="23" t="str">
        <f t="shared" si="11"/>
        <v>D</v>
      </c>
      <c r="AQ27" s="26">
        <f t="shared" si="12"/>
        <v>1</v>
      </c>
      <c r="AR27" s="23" t="str">
        <f t="shared" si="13"/>
        <v>D</v>
      </c>
      <c r="AS27" s="26">
        <f t="shared" si="14"/>
        <v>1</v>
      </c>
      <c r="AT27" s="23" t="str">
        <f t="shared" si="22"/>
        <v>D</v>
      </c>
      <c r="AU27" s="26">
        <f t="shared" si="23"/>
        <v>1</v>
      </c>
      <c r="AV27" s="23" t="str">
        <f t="shared" si="24"/>
        <v>D</v>
      </c>
      <c r="AW27" s="26">
        <f t="shared" si="25"/>
        <v>1</v>
      </c>
      <c r="AX27" s="23" t="str">
        <f t="shared" si="26"/>
        <v>D</v>
      </c>
      <c r="AY27" s="26">
        <f t="shared" si="27"/>
        <v>1</v>
      </c>
      <c r="AZ27" s="23" t="str">
        <f t="shared" si="15"/>
        <v>X</v>
      </c>
      <c r="BA27" s="26">
        <f t="shared" si="16"/>
        <v>0</v>
      </c>
      <c r="BB27" s="62">
        <f t="shared" si="28"/>
        <v>1.17</v>
      </c>
      <c r="BC27" s="24">
        <f t="shared" si="29"/>
        <v>18</v>
      </c>
      <c r="BD27" s="62">
        <f t="shared" si="30"/>
        <v>1.17</v>
      </c>
      <c r="BE27" s="24" t="str">
        <f t="shared" si="17"/>
        <v>Trung b×nh yÕu</v>
      </c>
      <c r="BF27" s="15">
        <f t="shared" si="18"/>
        <v>3.9</v>
      </c>
      <c r="BG27" s="1" t="str">
        <f t="shared" si="19"/>
        <v>YK</v>
      </c>
    </row>
    <row r="28" spans="1:59" ht="21.75" customHeight="1">
      <c r="A28" s="12">
        <v>23</v>
      </c>
      <c r="B28" s="30" t="s">
        <v>73</v>
      </c>
      <c r="C28" s="82" t="s">
        <v>19</v>
      </c>
      <c r="D28" s="37">
        <v>35774</v>
      </c>
      <c r="E28" s="8">
        <v>6.7</v>
      </c>
      <c r="F28" s="9">
        <v>9</v>
      </c>
      <c r="G28" s="10">
        <v>7</v>
      </c>
      <c r="H28" s="25">
        <f t="shared" si="0"/>
        <v>7.1</v>
      </c>
      <c r="I28" s="8">
        <v>3.7</v>
      </c>
      <c r="J28" s="94">
        <v>6</v>
      </c>
      <c r="K28" s="111">
        <v>5</v>
      </c>
      <c r="L28" s="25">
        <f t="shared" si="1"/>
        <v>4.8</v>
      </c>
      <c r="M28" s="8">
        <v>5.5</v>
      </c>
      <c r="N28" s="94">
        <v>8</v>
      </c>
      <c r="O28" s="10">
        <v>7</v>
      </c>
      <c r="P28" s="25">
        <f t="shared" si="2"/>
        <v>6.8</v>
      </c>
      <c r="Q28" s="8">
        <v>6</v>
      </c>
      <c r="R28" s="94">
        <v>6</v>
      </c>
      <c r="S28" s="10">
        <v>5</v>
      </c>
      <c r="T28" s="25">
        <f t="shared" si="3"/>
        <v>5.3</v>
      </c>
      <c r="U28" s="8">
        <v>4</v>
      </c>
      <c r="V28" s="94">
        <v>5</v>
      </c>
      <c r="W28" s="111">
        <v>6</v>
      </c>
      <c r="X28" s="25">
        <f t="shared" si="4"/>
        <v>5.5</v>
      </c>
      <c r="Y28" s="8">
        <v>6</v>
      </c>
      <c r="Z28" s="94">
        <v>6</v>
      </c>
      <c r="AA28" s="10">
        <v>4</v>
      </c>
      <c r="AB28" s="25">
        <f t="shared" si="5"/>
        <v>4.6</v>
      </c>
      <c r="AC28" s="8">
        <v>4.5</v>
      </c>
      <c r="AD28" s="9">
        <v>6</v>
      </c>
      <c r="AE28" s="10">
        <v>7.5</v>
      </c>
      <c r="AF28" s="25">
        <f t="shared" si="6"/>
        <v>6.8</v>
      </c>
      <c r="AG28" s="8"/>
      <c r="AH28" s="9"/>
      <c r="AI28" s="10"/>
      <c r="AJ28" s="25">
        <f t="shared" si="7"/>
        <v>0</v>
      </c>
      <c r="AK28" s="11">
        <f t="shared" si="20"/>
        <v>5.96</v>
      </c>
      <c r="AL28" s="23" t="str">
        <f t="shared" si="21"/>
        <v>B</v>
      </c>
      <c r="AM28" s="26">
        <f t="shared" si="8"/>
        <v>3</v>
      </c>
      <c r="AN28" s="23" t="str">
        <f t="shared" si="9"/>
        <v>D</v>
      </c>
      <c r="AO28" s="26">
        <f t="shared" si="10"/>
        <v>1</v>
      </c>
      <c r="AP28" s="23" t="str">
        <f t="shared" si="11"/>
        <v>C</v>
      </c>
      <c r="AQ28" s="26">
        <f t="shared" si="12"/>
        <v>2</v>
      </c>
      <c r="AR28" s="23" t="str">
        <f aca="true" t="shared" si="31" ref="AR28:AR42">IF(AND(8.5&lt;=T28,T28&lt;=10),"A",IF(AND(7&lt;=T28,T28&lt;=8.4),"B",IF(AND(5.5&lt;=T28,T28&lt;=6.9),"C",IF(AND(4&lt;=T28,T28&lt;=5.4),"D",IF(T28=0,"X","F")))))</f>
        <v>D</v>
      </c>
      <c r="AS28" s="26">
        <f aca="true" t="shared" si="32" ref="AS28:AS42">IF(AND(8.5&lt;=T28,T28&lt;=10),4,IF(AND(7&lt;=T28,T28&lt;=8.4),3,IF(AND(5.5&lt;=T28,T28&lt;=6.9),2,IF(AND(4&lt;=T28,T28&lt;=5.4),1,0))))</f>
        <v>1</v>
      </c>
      <c r="AT28" s="23" t="str">
        <f t="shared" si="22"/>
        <v>C</v>
      </c>
      <c r="AU28" s="26">
        <f t="shared" si="23"/>
        <v>2</v>
      </c>
      <c r="AV28" s="23" t="str">
        <f t="shared" si="24"/>
        <v>D</v>
      </c>
      <c r="AW28" s="26">
        <f t="shared" si="25"/>
        <v>1</v>
      </c>
      <c r="AX28" s="23" t="str">
        <f t="shared" si="26"/>
        <v>C</v>
      </c>
      <c r="AY28" s="26">
        <f t="shared" si="27"/>
        <v>2</v>
      </c>
      <c r="AZ28" s="23" t="str">
        <f t="shared" si="15"/>
        <v>X</v>
      </c>
      <c r="BA28" s="26">
        <f t="shared" si="16"/>
        <v>0</v>
      </c>
      <c r="BB28" s="62">
        <f t="shared" si="28"/>
        <v>1.78</v>
      </c>
      <c r="BC28" s="24">
        <f t="shared" si="29"/>
        <v>18</v>
      </c>
      <c r="BD28" s="62">
        <f t="shared" si="30"/>
        <v>1.78</v>
      </c>
      <c r="BE28" s="24" t="str">
        <f t="shared" si="17"/>
        <v>Trung b×nh yÕu</v>
      </c>
      <c r="BF28" s="15">
        <f t="shared" si="18"/>
        <v>4.8</v>
      </c>
      <c r="BG28" s="1" t="str">
        <f t="shared" si="19"/>
        <v>YK</v>
      </c>
    </row>
    <row r="29" spans="1:59" ht="21.75" customHeight="1">
      <c r="A29" s="12">
        <v>24</v>
      </c>
      <c r="B29" s="33" t="s">
        <v>33</v>
      </c>
      <c r="C29" s="82" t="s">
        <v>11</v>
      </c>
      <c r="D29" s="37">
        <v>34795</v>
      </c>
      <c r="E29" s="8">
        <v>6.7</v>
      </c>
      <c r="F29" s="9">
        <v>9</v>
      </c>
      <c r="G29" s="10">
        <v>3</v>
      </c>
      <c r="H29" s="25">
        <f t="shared" si="0"/>
        <v>4.3</v>
      </c>
      <c r="I29" s="8">
        <v>8.7</v>
      </c>
      <c r="J29" s="94">
        <v>9</v>
      </c>
      <c r="K29" s="10">
        <v>8</v>
      </c>
      <c r="L29" s="25">
        <f t="shared" si="1"/>
        <v>8.2</v>
      </c>
      <c r="M29" s="8">
        <v>6</v>
      </c>
      <c r="N29" s="94">
        <v>8</v>
      </c>
      <c r="O29" s="10">
        <v>3</v>
      </c>
      <c r="P29" s="25">
        <f t="shared" si="2"/>
        <v>4.1</v>
      </c>
      <c r="Q29" s="8">
        <v>6</v>
      </c>
      <c r="R29" s="94">
        <v>6</v>
      </c>
      <c r="S29" s="10">
        <v>4</v>
      </c>
      <c r="T29" s="25">
        <f t="shared" si="3"/>
        <v>4.6</v>
      </c>
      <c r="U29" s="8">
        <v>9</v>
      </c>
      <c r="V29" s="94">
        <v>9</v>
      </c>
      <c r="W29" s="10">
        <v>5.5</v>
      </c>
      <c r="X29" s="25">
        <f t="shared" si="4"/>
        <v>6.6</v>
      </c>
      <c r="Y29" s="8">
        <v>7</v>
      </c>
      <c r="Z29" s="94">
        <v>9</v>
      </c>
      <c r="AA29" s="10">
        <v>5</v>
      </c>
      <c r="AB29" s="25">
        <f t="shared" si="5"/>
        <v>5.8</v>
      </c>
      <c r="AC29" s="8">
        <v>7</v>
      </c>
      <c r="AD29" s="9">
        <v>8</v>
      </c>
      <c r="AE29" s="10">
        <v>6</v>
      </c>
      <c r="AF29" s="25">
        <f t="shared" si="6"/>
        <v>6.4</v>
      </c>
      <c r="AG29" s="8"/>
      <c r="AH29" s="9"/>
      <c r="AI29" s="10"/>
      <c r="AJ29" s="25">
        <f t="shared" si="7"/>
        <v>0</v>
      </c>
      <c r="AK29" s="11">
        <f t="shared" si="20"/>
        <v>5.85</v>
      </c>
      <c r="AL29" s="23" t="str">
        <f t="shared" si="21"/>
        <v>D</v>
      </c>
      <c r="AM29" s="26">
        <f t="shared" si="8"/>
        <v>1</v>
      </c>
      <c r="AN29" s="23" t="str">
        <f t="shared" si="9"/>
        <v>B</v>
      </c>
      <c r="AO29" s="26">
        <f t="shared" si="10"/>
        <v>3</v>
      </c>
      <c r="AP29" s="23" t="str">
        <f t="shared" si="11"/>
        <v>D</v>
      </c>
      <c r="AQ29" s="26">
        <f t="shared" si="12"/>
        <v>1</v>
      </c>
      <c r="AR29" s="23" t="str">
        <f t="shared" si="31"/>
        <v>D</v>
      </c>
      <c r="AS29" s="26">
        <f t="shared" si="32"/>
        <v>1</v>
      </c>
      <c r="AT29" s="23" t="str">
        <f t="shared" si="22"/>
        <v>C</v>
      </c>
      <c r="AU29" s="26">
        <f t="shared" si="23"/>
        <v>2</v>
      </c>
      <c r="AV29" s="23" t="str">
        <f t="shared" si="24"/>
        <v>C</v>
      </c>
      <c r="AW29" s="26">
        <f t="shared" si="25"/>
        <v>2</v>
      </c>
      <c r="AX29" s="23" t="str">
        <f t="shared" si="26"/>
        <v>C</v>
      </c>
      <c r="AY29" s="26">
        <f t="shared" si="27"/>
        <v>2</v>
      </c>
      <c r="AZ29" s="23" t="str">
        <f t="shared" si="15"/>
        <v>X</v>
      </c>
      <c r="BA29" s="26">
        <f t="shared" si="16"/>
        <v>0</v>
      </c>
      <c r="BB29" s="62">
        <f t="shared" si="28"/>
        <v>1.78</v>
      </c>
      <c r="BC29" s="24">
        <f t="shared" si="29"/>
        <v>18</v>
      </c>
      <c r="BD29" s="62">
        <f t="shared" si="30"/>
        <v>1.78</v>
      </c>
      <c r="BE29" s="24" t="str">
        <f t="shared" si="17"/>
        <v>Trung b×nh yÕu</v>
      </c>
      <c r="BF29" s="15">
        <f t="shared" si="18"/>
        <v>3.6</v>
      </c>
      <c r="BG29" s="1" t="str">
        <f t="shared" si="19"/>
        <v>YK</v>
      </c>
    </row>
    <row r="30" spans="1:59" ht="21.75" customHeight="1">
      <c r="A30" s="12">
        <v>25</v>
      </c>
      <c r="B30" s="30" t="s">
        <v>75</v>
      </c>
      <c r="C30" s="82" t="s">
        <v>17</v>
      </c>
      <c r="D30" s="37">
        <v>35704</v>
      </c>
      <c r="E30" s="8">
        <v>7</v>
      </c>
      <c r="F30" s="9">
        <v>9</v>
      </c>
      <c r="G30" s="10">
        <v>3</v>
      </c>
      <c r="H30" s="25">
        <f t="shared" si="0"/>
        <v>4.4</v>
      </c>
      <c r="I30" s="8">
        <v>7</v>
      </c>
      <c r="J30" s="94">
        <v>7</v>
      </c>
      <c r="K30" s="10">
        <v>7</v>
      </c>
      <c r="L30" s="25">
        <f t="shared" si="1"/>
        <v>7</v>
      </c>
      <c r="M30" s="8">
        <v>5.5</v>
      </c>
      <c r="N30" s="94">
        <v>6</v>
      </c>
      <c r="O30" s="10">
        <v>4</v>
      </c>
      <c r="P30" s="25">
        <f t="shared" si="2"/>
        <v>4.5</v>
      </c>
      <c r="Q30" s="8">
        <v>6.3</v>
      </c>
      <c r="R30" s="94">
        <v>8</v>
      </c>
      <c r="S30" s="10">
        <v>4.5</v>
      </c>
      <c r="T30" s="25">
        <f t="shared" si="3"/>
        <v>5.2</v>
      </c>
      <c r="U30" s="8">
        <v>5</v>
      </c>
      <c r="V30" s="94">
        <v>6</v>
      </c>
      <c r="W30" s="10">
        <v>5.5</v>
      </c>
      <c r="X30" s="25">
        <f t="shared" si="4"/>
        <v>5.5</v>
      </c>
      <c r="Y30" s="8">
        <v>7.3</v>
      </c>
      <c r="Z30" s="94">
        <v>5</v>
      </c>
      <c r="AA30" s="10">
        <v>5</v>
      </c>
      <c r="AB30" s="25">
        <f t="shared" si="5"/>
        <v>5.5</v>
      </c>
      <c r="AC30" s="8">
        <v>5.3</v>
      </c>
      <c r="AD30" s="9">
        <v>6</v>
      </c>
      <c r="AE30" s="111">
        <v>5</v>
      </c>
      <c r="AF30" s="25">
        <f t="shared" si="6"/>
        <v>5.2</v>
      </c>
      <c r="AG30" s="8"/>
      <c r="AH30" s="9"/>
      <c r="AI30" s="10"/>
      <c r="AJ30" s="25">
        <f t="shared" si="7"/>
        <v>0</v>
      </c>
      <c r="AK30" s="11">
        <f t="shared" si="20"/>
        <v>5.36</v>
      </c>
      <c r="AL30" s="23" t="str">
        <f t="shared" si="21"/>
        <v>D</v>
      </c>
      <c r="AM30" s="26">
        <f t="shared" si="8"/>
        <v>1</v>
      </c>
      <c r="AN30" s="23" t="str">
        <f t="shared" si="9"/>
        <v>B</v>
      </c>
      <c r="AO30" s="26">
        <f t="shared" si="10"/>
        <v>3</v>
      </c>
      <c r="AP30" s="23" t="str">
        <f t="shared" si="11"/>
        <v>D</v>
      </c>
      <c r="AQ30" s="26">
        <f t="shared" si="12"/>
        <v>1</v>
      </c>
      <c r="AR30" s="23" t="str">
        <f t="shared" si="31"/>
        <v>D</v>
      </c>
      <c r="AS30" s="26">
        <f t="shared" si="32"/>
        <v>1</v>
      </c>
      <c r="AT30" s="23" t="str">
        <f t="shared" si="22"/>
        <v>C</v>
      </c>
      <c r="AU30" s="26">
        <f t="shared" si="23"/>
        <v>2</v>
      </c>
      <c r="AV30" s="23" t="str">
        <f t="shared" si="24"/>
        <v>C</v>
      </c>
      <c r="AW30" s="26">
        <f t="shared" si="25"/>
        <v>2</v>
      </c>
      <c r="AX30" s="23" t="str">
        <f t="shared" si="26"/>
        <v>D</v>
      </c>
      <c r="AY30" s="26">
        <f t="shared" si="27"/>
        <v>1</v>
      </c>
      <c r="AZ30" s="23" t="str">
        <f t="shared" si="15"/>
        <v>X</v>
      </c>
      <c r="BA30" s="26">
        <f t="shared" si="16"/>
        <v>0</v>
      </c>
      <c r="BB30" s="62">
        <f t="shared" si="28"/>
        <v>1.56</v>
      </c>
      <c r="BC30" s="24">
        <f t="shared" si="29"/>
        <v>18</v>
      </c>
      <c r="BD30" s="62">
        <f t="shared" si="30"/>
        <v>1.56</v>
      </c>
      <c r="BE30" s="24" t="str">
        <f t="shared" si="17"/>
        <v>Trung b×nh yÕu</v>
      </c>
      <c r="BF30" s="15">
        <f t="shared" si="18"/>
        <v>3.7</v>
      </c>
      <c r="BG30" s="1" t="str">
        <f t="shared" si="19"/>
        <v>YK</v>
      </c>
    </row>
    <row r="31" spans="1:59" ht="21.75" customHeight="1">
      <c r="A31" s="12">
        <v>26</v>
      </c>
      <c r="B31" s="30" t="s">
        <v>76</v>
      </c>
      <c r="C31" s="82" t="s">
        <v>77</v>
      </c>
      <c r="D31" s="37">
        <v>35779</v>
      </c>
      <c r="E31" s="8">
        <v>5.3</v>
      </c>
      <c r="F31" s="9">
        <v>8</v>
      </c>
      <c r="G31" s="10">
        <v>3</v>
      </c>
      <c r="H31" s="25">
        <f t="shared" si="0"/>
        <v>4</v>
      </c>
      <c r="I31" s="8">
        <v>7.3</v>
      </c>
      <c r="J31" s="94">
        <v>7</v>
      </c>
      <c r="K31" s="10">
        <v>7</v>
      </c>
      <c r="L31" s="25">
        <f t="shared" si="1"/>
        <v>7.1</v>
      </c>
      <c r="M31" s="8">
        <v>5.5</v>
      </c>
      <c r="N31" s="94">
        <v>7</v>
      </c>
      <c r="O31" s="10">
        <v>5</v>
      </c>
      <c r="P31" s="25">
        <f t="shared" si="2"/>
        <v>5.3</v>
      </c>
      <c r="Q31" s="8">
        <v>6</v>
      </c>
      <c r="R31" s="94">
        <v>7</v>
      </c>
      <c r="S31" s="10">
        <v>5.5</v>
      </c>
      <c r="T31" s="25">
        <f t="shared" si="3"/>
        <v>5.8</v>
      </c>
      <c r="U31" s="8">
        <v>6</v>
      </c>
      <c r="V31" s="94">
        <v>7</v>
      </c>
      <c r="W31" s="10">
        <v>5.5</v>
      </c>
      <c r="X31" s="25">
        <f t="shared" si="4"/>
        <v>5.8</v>
      </c>
      <c r="Y31" s="8">
        <v>6.8</v>
      </c>
      <c r="Z31" s="94">
        <v>5</v>
      </c>
      <c r="AA31" s="10">
        <v>4.5</v>
      </c>
      <c r="AB31" s="25">
        <f t="shared" si="5"/>
        <v>5</v>
      </c>
      <c r="AC31" s="8">
        <v>5</v>
      </c>
      <c r="AD31" s="9">
        <v>6</v>
      </c>
      <c r="AE31" s="10">
        <v>5</v>
      </c>
      <c r="AF31" s="25">
        <f t="shared" si="6"/>
        <v>5.1</v>
      </c>
      <c r="AG31" s="8"/>
      <c r="AH31" s="9"/>
      <c r="AI31" s="10"/>
      <c r="AJ31" s="25">
        <f t="shared" si="7"/>
        <v>0</v>
      </c>
      <c r="AK31" s="11">
        <f t="shared" si="20"/>
        <v>5.42</v>
      </c>
      <c r="AL31" s="23" t="str">
        <f t="shared" si="21"/>
        <v>D</v>
      </c>
      <c r="AM31" s="26">
        <f t="shared" si="8"/>
        <v>1</v>
      </c>
      <c r="AN31" s="23" t="str">
        <f t="shared" si="9"/>
        <v>B</v>
      </c>
      <c r="AO31" s="26">
        <f t="shared" si="10"/>
        <v>3</v>
      </c>
      <c r="AP31" s="23" t="str">
        <f t="shared" si="11"/>
        <v>D</v>
      </c>
      <c r="AQ31" s="26">
        <f t="shared" si="12"/>
        <v>1</v>
      </c>
      <c r="AR31" s="23" t="str">
        <f t="shared" si="31"/>
        <v>C</v>
      </c>
      <c r="AS31" s="26">
        <f t="shared" si="32"/>
        <v>2</v>
      </c>
      <c r="AT31" s="23" t="str">
        <f t="shared" si="22"/>
        <v>C</v>
      </c>
      <c r="AU31" s="26">
        <f t="shared" si="23"/>
        <v>2</v>
      </c>
      <c r="AV31" s="23" t="str">
        <f t="shared" si="24"/>
        <v>D</v>
      </c>
      <c r="AW31" s="26">
        <f t="shared" si="25"/>
        <v>1</v>
      </c>
      <c r="AX31" s="23" t="str">
        <f t="shared" si="26"/>
        <v>D</v>
      </c>
      <c r="AY31" s="26">
        <f t="shared" si="27"/>
        <v>1</v>
      </c>
      <c r="AZ31" s="23" t="str">
        <f t="shared" si="15"/>
        <v>X</v>
      </c>
      <c r="BA31" s="26">
        <f t="shared" si="16"/>
        <v>0</v>
      </c>
      <c r="BB31" s="62">
        <f t="shared" si="28"/>
        <v>1.56</v>
      </c>
      <c r="BC31" s="24">
        <f t="shared" si="29"/>
        <v>18</v>
      </c>
      <c r="BD31" s="62">
        <f t="shared" si="30"/>
        <v>1.56</v>
      </c>
      <c r="BE31" s="24" t="str">
        <f t="shared" si="17"/>
        <v>Trung b×nh yÕu</v>
      </c>
      <c r="BF31" s="15">
        <f t="shared" si="18"/>
        <v>4.1</v>
      </c>
      <c r="BG31" s="1" t="str">
        <f t="shared" si="19"/>
        <v>YK</v>
      </c>
    </row>
    <row r="32" spans="1:59" ht="21.75" customHeight="1">
      <c r="A32" s="12">
        <v>27</v>
      </c>
      <c r="B32" s="30" t="s">
        <v>78</v>
      </c>
      <c r="C32" s="82" t="s">
        <v>77</v>
      </c>
      <c r="D32" s="37">
        <v>35563</v>
      </c>
      <c r="E32" s="8">
        <v>7.3</v>
      </c>
      <c r="F32" s="9">
        <v>9</v>
      </c>
      <c r="G32" s="10">
        <v>5</v>
      </c>
      <c r="H32" s="25">
        <f t="shared" si="0"/>
        <v>5.9</v>
      </c>
      <c r="I32" s="8">
        <v>7.7</v>
      </c>
      <c r="J32" s="94">
        <v>8</v>
      </c>
      <c r="K32" s="10">
        <v>8.5</v>
      </c>
      <c r="L32" s="25">
        <f t="shared" si="1"/>
        <v>8.3</v>
      </c>
      <c r="M32" s="8">
        <v>5.5</v>
      </c>
      <c r="N32" s="94">
        <v>8</v>
      </c>
      <c r="O32" s="10">
        <v>3</v>
      </c>
      <c r="P32" s="25">
        <f t="shared" si="2"/>
        <v>4</v>
      </c>
      <c r="Q32" s="8">
        <v>6</v>
      </c>
      <c r="R32" s="94">
        <v>7</v>
      </c>
      <c r="S32" s="10">
        <v>4</v>
      </c>
      <c r="T32" s="25">
        <f t="shared" si="3"/>
        <v>4.7</v>
      </c>
      <c r="U32" s="8">
        <v>6.5</v>
      </c>
      <c r="V32" s="94">
        <v>7</v>
      </c>
      <c r="W32" s="10">
        <v>5.5</v>
      </c>
      <c r="X32" s="25">
        <f t="shared" si="4"/>
        <v>5.9</v>
      </c>
      <c r="Y32" s="8">
        <v>6.5</v>
      </c>
      <c r="Z32" s="94">
        <v>9</v>
      </c>
      <c r="AA32" s="10">
        <v>6</v>
      </c>
      <c r="AB32" s="25">
        <f t="shared" si="5"/>
        <v>6.4</v>
      </c>
      <c r="AC32" s="8">
        <v>5.3</v>
      </c>
      <c r="AD32" s="9">
        <v>6</v>
      </c>
      <c r="AE32" s="10">
        <v>5.5</v>
      </c>
      <c r="AF32" s="25">
        <f t="shared" si="6"/>
        <v>5.5</v>
      </c>
      <c r="AG32" s="8"/>
      <c r="AH32" s="9"/>
      <c r="AI32" s="10"/>
      <c r="AJ32" s="25">
        <f t="shared" si="7"/>
        <v>0</v>
      </c>
      <c r="AK32" s="11">
        <f t="shared" si="20"/>
        <v>5.92</v>
      </c>
      <c r="AL32" s="23" t="str">
        <f t="shared" si="21"/>
        <v>C</v>
      </c>
      <c r="AM32" s="26">
        <f t="shared" si="8"/>
        <v>2</v>
      </c>
      <c r="AN32" s="23" t="str">
        <f t="shared" si="9"/>
        <v>B</v>
      </c>
      <c r="AO32" s="26">
        <f t="shared" si="10"/>
        <v>3</v>
      </c>
      <c r="AP32" s="23" t="str">
        <f t="shared" si="11"/>
        <v>D</v>
      </c>
      <c r="AQ32" s="26">
        <f t="shared" si="12"/>
        <v>1</v>
      </c>
      <c r="AR32" s="23" t="str">
        <f t="shared" si="31"/>
        <v>D</v>
      </c>
      <c r="AS32" s="26">
        <f t="shared" si="32"/>
        <v>1</v>
      </c>
      <c r="AT32" s="23" t="str">
        <f t="shared" si="22"/>
        <v>C</v>
      </c>
      <c r="AU32" s="26">
        <f t="shared" si="23"/>
        <v>2</v>
      </c>
      <c r="AV32" s="23" t="str">
        <f t="shared" si="24"/>
        <v>C</v>
      </c>
      <c r="AW32" s="26">
        <f t="shared" si="25"/>
        <v>2</v>
      </c>
      <c r="AX32" s="23" t="str">
        <f t="shared" si="26"/>
        <v>C</v>
      </c>
      <c r="AY32" s="26">
        <f t="shared" si="27"/>
        <v>2</v>
      </c>
      <c r="AZ32" s="23" t="str">
        <f t="shared" si="15"/>
        <v>X</v>
      </c>
      <c r="BA32" s="26">
        <f t="shared" si="16"/>
        <v>0</v>
      </c>
      <c r="BB32" s="62">
        <f t="shared" si="28"/>
        <v>1.94</v>
      </c>
      <c r="BC32" s="24">
        <f t="shared" si="29"/>
        <v>18</v>
      </c>
      <c r="BD32" s="62">
        <f t="shared" si="30"/>
        <v>1.94</v>
      </c>
      <c r="BE32" s="24" t="str">
        <f t="shared" si="17"/>
        <v>Trung b×nh yÕu</v>
      </c>
      <c r="BF32" s="15">
        <f t="shared" si="18"/>
        <v>4.1</v>
      </c>
      <c r="BG32" s="1" t="str">
        <f t="shared" si="19"/>
        <v>YK</v>
      </c>
    </row>
    <row r="33" spans="1:59" ht="21.75" customHeight="1">
      <c r="A33" s="12">
        <v>28</v>
      </c>
      <c r="B33" s="42" t="s">
        <v>81</v>
      </c>
      <c r="C33" s="82" t="s">
        <v>82</v>
      </c>
      <c r="D33" s="37">
        <v>35709</v>
      </c>
      <c r="E33" s="8">
        <v>6</v>
      </c>
      <c r="F33" s="9">
        <v>8</v>
      </c>
      <c r="G33" s="10">
        <v>4</v>
      </c>
      <c r="H33" s="25">
        <f t="shared" si="0"/>
        <v>4.8</v>
      </c>
      <c r="I33" s="8">
        <v>5</v>
      </c>
      <c r="J33" s="94">
        <v>7</v>
      </c>
      <c r="K33" s="10">
        <v>4.5</v>
      </c>
      <c r="L33" s="25">
        <f t="shared" si="1"/>
        <v>4.9</v>
      </c>
      <c r="M33" s="8">
        <v>6</v>
      </c>
      <c r="N33" s="94">
        <v>7</v>
      </c>
      <c r="O33" s="10">
        <v>5</v>
      </c>
      <c r="P33" s="25">
        <f t="shared" si="2"/>
        <v>5.4</v>
      </c>
      <c r="Q33" s="8">
        <v>6.3</v>
      </c>
      <c r="R33" s="94">
        <v>8</v>
      </c>
      <c r="S33" s="10">
        <v>3</v>
      </c>
      <c r="T33" s="25">
        <f t="shared" si="3"/>
        <v>4.2</v>
      </c>
      <c r="U33" s="8">
        <v>5.5</v>
      </c>
      <c r="V33" s="94">
        <v>6</v>
      </c>
      <c r="W33" s="10">
        <v>6</v>
      </c>
      <c r="X33" s="25">
        <f t="shared" si="4"/>
        <v>5.9</v>
      </c>
      <c r="Y33" s="8">
        <v>6.8</v>
      </c>
      <c r="Z33" s="94">
        <v>6</v>
      </c>
      <c r="AA33" s="111">
        <v>4.5</v>
      </c>
      <c r="AB33" s="25">
        <f t="shared" si="5"/>
        <v>5.1</v>
      </c>
      <c r="AC33" s="8">
        <v>4.8</v>
      </c>
      <c r="AD33" s="9">
        <v>5</v>
      </c>
      <c r="AE33" s="10">
        <v>5</v>
      </c>
      <c r="AF33" s="25">
        <f t="shared" si="6"/>
        <v>5</v>
      </c>
      <c r="AG33" s="8"/>
      <c r="AH33" s="9"/>
      <c r="AI33" s="10"/>
      <c r="AJ33" s="25">
        <f t="shared" si="7"/>
        <v>0</v>
      </c>
      <c r="AK33" s="11">
        <f t="shared" si="20"/>
        <v>5.02</v>
      </c>
      <c r="AL33" s="23" t="str">
        <f t="shared" si="21"/>
        <v>D</v>
      </c>
      <c r="AM33" s="26">
        <f t="shared" si="8"/>
        <v>1</v>
      </c>
      <c r="AN33" s="23" t="str">
        <f t="shared" si="9"/>
        <v>D</v>
      </c>
      <c r="AO33" s="26">
        <f t="shared" si="10"/>
        <v>1</v>
      </c>
      <c r="AP33" s="23" t="str">
        <f t="shared" si="11"/>
        <v>D</v>
      </c>
      <c r="AQ33" s="26">
        <f t="shared" si="12"/>
        <v>1</v>
      </c>
      <c r="AR33" s="23" t="str">
        <f t="shared" si="31"/>
        <v>D</v>
      </c>
      <c r="AS33" s="26">
        <f t="shared" si="32"/>
        <v>1</v>
      </c>
      <c r="AT33" s="23" t="str">
        <f t="shared" si="22"/>
        <v>C</v>
      </c>
      <c r="AU33" s="26">
        <f t="shared" si="23"/>
        <v>2</v>
      </c>
      <c r="AV33" s="23" t="str">
        <f t="shared" si="24"/>
        <v>D</v>
      </c>
      <c r="AW33" s="26">
        <f t="shared" si="25"/>
        <v>1</v>
      </c>
      <c r="AX33" s="23" t="str">
        <f t="shared" si="26"/>
        <v>D</v>
      </c>
      <c r="AY33" s="26">
        <f t="shared" si="27"/>
        <v>1</v>
      </c>
      <c r="AZ33" s="23" t="str">
        <f t="shared" si="15"/>
        <v>X</v>
      </c>
      <c r="BA33" s="26">
        <f t="shared" si="16"/>
        <v>0</v>
      </c>
      <c r="BB33" s="62">
        <f t="shared" si="28"/>
        <v>1.11</v>
      </c>
      <c r="BC33" s="24">
        <f t="shared" si="29"/>
        <v>18</v>
      </c>
      <c r="BD33" s="62">
        <f t="shared" si="30"/>
        <v>1.11</v>
      </c>
      <c r="BE33" s="24" t="str">
        <f t="shared" si="17"/>
        <v>Trung b×nh yÕu</v>
      </c>
      <c r="BF33" s="15">
        <f t="shared" si="18"/>
        <v>3.3</v>
      </c>
      <c r="BG33" s="1" t="str">
        <f t="shared" si="19"/>
        <v>YK</v>
      </c>
    </row>
    <row r="34" spans="1:59" ht="21.75" customHeight="1">
      <c r="A34" s="12">
        <v>29</v>
      </c>
      <c r="B34" s="30" t="s">
        <v>83</v>
      </c>
      <c r="C34" s="82" t="s">
        <v>82</v>
      </c>
      <c r="D34" s="37">
        <v>35769</v>
      </c>
      <c r="E34" s="8">
        <v>8</v>
      </c>
      <c r="F34" s="9">
        <v>9</v>
      </c>
      <c r="G34" s="10">
        <v>5</v>
      </c>
      <c r="H34" s="25">
        <f t="shared" si="0"/>
        <v>6</v>
      </c>
      <c r="I34" s="8">
        <v>7</v>
      </c>
      <c r="J34" s="94">
        <v>7</v>
      </c>
      <c r="K34" s="10">
        <v>6</v>
      </c>
      <c r="L34" s="25">
        <f t="shared" si="1"/>
        <v>6.3</v>
      </c>
      <c r="M34" s="133">
        <v>5.5</v>
      </c>
      <c r="N34" s="134">
        <v>9</v>
      </c>
      <c r="O34" s="135">
        <v>5.5</v>
      </c>
      <c r="P34" s="25">
        <f t="shared" si="2"/>
        <v>5.9</v>
      </c>
      <c r="Q34" s="8">
        <v>5.7</v>
      </c>
      <c r="R34" s="94">
        <v>7</v>
      </c>
      <c r="S34" s="111">
        <v>7</v>
      </c>
      <c r="T34" s="25">
        <f t="shared" si="3"/>
        <v>6.7</v>
      </c>
      <c r="U34" s="8">
        <v>6.5</v>
      </c>
      <c r="V34" s="94">
        <v>7</v>
      </c>
      <c r="W34" s="10">
        <v>5.5</v>
      </c>
      <c r="X34" s="25">
        <f t="shared" si="4"/>
        <v>5.9</v>
      </c>
      <c r="Y34" s="133">
        <v>7</v>
      </c>
      <c r="Z34" s="134">
        <v>8</v>
      </c>
      <c r="AA34" s="135">
        <v>6</v>
      </c>
      <c r="AB34" s="25">
        <f t="shared" si="5"/>
        <v>6.4</v>
      </c>
      <c r="AC34" s="8">
        <v>6.5</v>
      </c>
      <c r="AD34" s="9">
        <v>8</v>
      </c>
      <c r="AE34" s="10">
        <v>7</v>
      </c>
      <c r="AF34" s="25">
        <f t="shared" si="6"/>
        <v>7</v>
      </c>
      <c r="AG34" s="8"/>
      <c r="AH34" s="9"/>
      <c r="AI34" s="10"/>
      <c r="AJ34" s="25">
        <f t="shared" si="7"/>
        <v>0</v>
      </c>
      <c r="AK34" s="11">
        <f t="shared" si="20"/>
        <v>6.37</v>
      </c>
      <c r="AL34" s="23" t="str">
        <f t="shared" si="21"/>
        <v>C</v>
      </c>
      <c r="AM34" s="26">
        <f t="shared" si="8"/>
        <v>2</v>
      </c>
      <c r="AN34" s="23" t="str">
        <f t="shared" si="9"/>
        <v>C</v>
      </c>
      <c r="AO34" s="26">
        <f t="shared" si="10"/>
        <v>2</v>
      </c>
      <c r="AP34" s="23" t="str">
        <f t="shared" si="11"/>
        <v>C</v>
      </c>
      <c r="AQ34" s="26">
        <f t="shared" si="12"/>
        <v>2</v>
      </c>
      <c r="AR34" s="23" t="str">
        <f t="shared" si="31"/>
        <v>C</v>
      </c>
      <c r="AS34" s="26">
        <f t="shared" si="32"/>
        <v>2</v>
      </c>
      <c r="AT34" s="23" t="str">
        <f t="shared" si="22"/>
        <v>C</v>
      </c>
      <c r="AU34" s="26">
        <f t="shared" si="23"/>
        <v>2</v>
      </c>
      <c r="AV34" s="23" t="str">
        <f t="shared" si="24"/>
        <v>C</v>
      </c>
      <c r="AW34" s="26">
        <f t="shared" si="25"/>
        <v>2</v>
      </c>
      <c r="AX34" s="23" t="str">
        <f t="shared" si="26"/>
        <v>B</v>
      </c>
      <c r="AY34" s="26">
        <f t="shared" si="27"/>
        <v>3</v>
      </c>
      <c r="AZ34" s="23" t="str">
        <f t="shared" si="15"/>
        <v>X</v>
      </c>
      <c r="BA34" s="26">
        <f t="shared" si="16"/>
        <v>0</v>
      </c>
      <c r="BB34" s="62">
        <f t="shared" si="28"/>
        <v>2.22</v>
      </c>
      <c r="BC34" s="24">
        <f t="shared" si="29"/>
        <v>18</v>
      </c>
      <c r="BD34" s="62">
        <f t="shared" si="30"/>
        <v>2.22</v>
      </c>
      <c r="BE34" s="24" t="str">
        <f t="shared" si="17"/>
        <v>Trung b×nh</v>
      </c>
      <c r="BF34" s="15">
        <f t="shared" si="18"/>
        <v>4.7</v>
      </c>
      <c r="BG34" s="1" t="str">
        <f t="shared" si="19"/>
        <v>YK</v>
      </c>
    </row>
    <row r="35" spans="1:59" ht="21.75" customHeight="1">
      <c r="A35" s="12">
        <v>30</v>
      </c>
      <c r="B35" s="30" t="s">
        <v>84</v>
      </c>
      <c r="C35" s="82" t="s">
        <v>85</v>
      </c>
      <c r="D35" s="37">
        <v>35676</v>
      </c>
      <c r="E35" s="8">
        <v>5.3</v>
      </c>
      <c r="F35" s="9">
        <v>5</v>
      </c>
      <c r="G35" s="111">
        <v>5</v>
      </c>
      <c r="H35" s="25">
        <f t="shared" si="0"/>
        <v>5.1</v>
      </c>
      <c r="I35" s="8">
        <v>4.7</v>
      </c>
      <c r="J35" s="94">
        <v>6</v>
      </c>
      <c r="K35" s="10">
        <v>5.5</v>
      </c>
      <c r="L35" s="25">
        <f t="shared" si="1"/>
        <v>5.4</v>
      </c>
      <c r="M35" s="8">
        <v>7</v>
      </c>
      <c r="N35" s="94">
        <v>6</v>
      </c>
      <c r="O35" s="10">
        <v>7</v>
      </c>
      <c r="P35" s="25">
        <f t="shared" si="2"/>
        <v>6.9</v>
      </c>
      <c r="Q35" s="8">
        <v>4</v>
      </c>
      <c r="R35" s="94">
        <v>4</v>
      </c>
      <c r="S35" s="10">
        <v>6.5</v>
      </c>
      <c r="T35" s="25">
        <f t="shared" si="3"/>
        <v>5.8</v>
      </c>
      <c r="U35" s="8">
        <v>5</v>
      </c>
      <c r="V35" s="94">
        <v>6</v>
      </c>
      <c r="W35" s="10">
        <v>5.5</v>
      </c>
      <c r="X35" s="25">
        <f t="shared" si="4"/>
        <v>5.5</v>
      </c>
      <c r="Y35" s="8">
        <v>4.5</v>
      </c>
      <c r="Z35" s="94">
        <v>5</v>
      </c>
      <c r="AA35" s="10">
        <v>4</v>
      </c>
      <c r="AB35" s="25">
        <f t="shared" si="5"/>
        <v>4.2</v>
      </c>
      <c r="AC35" s="8">
        <v>4</v>
      </c>
      <c r="AD35" s="9">
        <v>4</v>
      </c>
      <c r="AE35" s="10">
        <v>5</v>
      </c>
      <c r="AF35" s="25">
        <f t="shared" si="6"/>
        <v>4.7</v>
      </c>
      <c r="AG35" s="8"/>
      <c r="AH35" s="9"/>
      <c r="AI35" s="10"/>
      <c r="AJ35" s="25">
        <f t="shared" si="7"/>
        <v>0</v>
      </c>
      <c r="AK35" s="11">
        <f t="shared" si="20"/>
        <v>5.28</v>
      </c>
      <c r="AL35" s="23" t="str">
        <f t="shared" si="21"/>
        <v>D</v>
      </c>
      <c r="AM35" s="26">
        <f t="shared" si="8"/>
        <v>1</v>
      </c>
      <c r="AN35" s="23" t="str">
        <f t="shared" si="9"/>
        <v>D</v>
      </c>
      <c r="AO35" s="26">
        <f t="shared" si="10"/>
        <v>1</v>
      </c>
      <c r="AP35" s="23" t="str">
        <f t="shared" si="11"/>
        <v>C</v>
      </c>
      <c r="AQ35" s="26">
        <f t="shared" si="12"/>
        <v>2</v>
      </c>
      <c r="AR35" s="23" t="str">
        <f t="shared" si="31"/>
        <v>C</v>
      </c>
      <c r="AS35" s="26">
        <f t="shared" si="32"/>
        <v>2</v>
      </c>
      <c r="AT35" s="23" t="str">
        <f t="shared" si="22"/>
        <v>C</v>
      </c>
      <c r="AU35" s="26">
        <f t="shared" si="23"/>
        <v>2</v>
      </c>
      <c r="AV35" s="23" t="str">
        <f t="shared" si="24"/>
        <v>D</v>
      </c>
      <c r="AW35" s="26">
        <f t="shared" si="25"/>
        <v>1</v>
      </c>
      <c r="AX35" s="23" t="str">
        <f t="shared" si="26"/>
        <v>D</v>
      </c>
      <c r="AY35" s="26">
        <f t="shared" si="27"/>
        <v>1</v>
      </c>
      <c r="AZ35" s="23" t="str">
        <f t="shared" si="15"/>
        <v>X</v>
      </c>
      <c r="BA35" s="26">
        <f t="shared" si="16"/>
        <v>0</v>
      </c>
      <c r="BB35" s="62">
        <f t="shared" si="28"/>
        <v>1.33</v>
      </c>
      <c r="BC35" s="24">
        <f t="shared" si="29"/>
        <v>18</v>
      </c>
      <c r="BD35" s="62">
        <f t="shared" si="30"/>
        <v>1.33</v>
      </c>
      <c r="BE35" s="24" t="str">
        <f t="shared" si="17"/>
        <v>Trung b×nh yÕu</v>
      </c>
      <c r="BF35" s="15">
        <f t="shared" si="18"/>
        <v>4.8</v>
      </c>
      <c r="BG35" s="1" t="str">
        <f t="shared" si="19"/>
        <v>YK</v>
      </c>
    </row>
    <row r="36" spans="1:59" ht="21.75" customHeight="1">
      <c r="A36" s="12">
        <v>31</v>
      </c>
      <c r="B36" s="30" t="s">
        <v>86</v>
      </c>
      <c r="C36" s="82" t="s">
        <v>12</v>
      </c>
      <c r="D36" s="37">
        <v>35777</v>
      </c>
      <c r="E36" s="8">
        <v>7</v>
      </c>
      <c r="F36" s="9">
        <v>8</v>
      </c>
      <c r="G36" s="10">
        <v>4</v>
      </c>
      <c r="H36" s="25">
        <f t="shared" si="0"/>
        <v>5</v>
      </c>
      <c r="I36" s="8">
        <v>6</v>
      </c>
      <c r="J36" s="94">
        <v>7</v>
      </c>
      <c r="K36" s="10">
        <v>8</v>
      </c>
      <c r="L36" s="25">
        <f t="shared" si="1"/>
        <v>7.5</v>
      </c>
      <c r="M36" s="8">
        <v>6</v>
      </c>
      <c r="N36" s="94">
        <v>7</v>
      </c>
      <c r="O36" s="10">
        <v>6</v>
      </c>
      <c r="P36" s="25">
        <f t="shared" si="2"/>
        <v>6.1</v>
      </c>
      <c r="Q36" s="8">
        <v>6</v>
      </c>
      <c r="R36" s="94">
        <v>6</v>
      </c>
      <c r="S36" s="111">
        <v>7</v>
      </c>
      <c r="T36" s="25">
        <f t="shared" si="3"/>
        <v>6.7</v>
      </c>
      <c r="U36" s="8">
        <v>5</v>
      </c>
      <c r="V36" s="94">
        <v>6</v>
      </c>
      <c r="W36" s="10">
        <v>5</v>
      </c>
      <c r="X36" s="25">
        <f t="shared" si="4"/>
        <v>5.1</v>
      </c>
      <c r="Y36" s="8">
        <v>5.8</v>
      </c>
      <c r="Z36" s="94">
        <v>8</v>
      </c>
      <c r="AA36" s="10">
        <v>4</v>
      </c>
      <c r="AB36" s="25">
        <f t="shared" si="5"/>
        <v>4.8</v>
      </c>
      <c r="AC36" s="8">
        <v>5</v>
      </c>
      <c r="AD36" s="9">
        <v>6</v>
      </c>
      <c r="AE36" s="10">
        <v>5</v>
      </c>
      <c r="AF36" s="25">
        <f t="shared" si="6"/>
        <v>5.1</v>
      </c>
      <c r="AG36" s="8"/>
      <c r="AH36" s="9"/>
      <c r="AI36" s="10"/>
      <c r="AJ36" s="25">
        <f t="shared" si="7"/>
        <v>0</v>
      </c>
      <c r="AK36" s="11">
        <f t="shared" si="20"/>
        <v>5.74</v>
      </c>
      <c r="AL36" s="23" t="str">
        <f t="shared" si="21"/>
        <v>D</v>
      </c>
      <c r="AM36" s="26">
        <f t="shared" si="8"/>
        <v>1</v>
      </c>
      <c r="AN36" s="23" t="str">
        <f t="shared" si="9"/>
        <v>B</v>
      </c>
      <c r="AO36" s="26">
        <f t="shared" si="10"/>
        <v>3</v>
      </c>
      <c r="AP36" s="23" t="str">
        <f t="shared" si="11"/>
        <v>C</v>
      </c>
      <c r="AQ36" s="26">
        <f t="shared" si="12"/>
        <v>2</v>
      </c>
      <c r="AR36" s="23" t="str">
        <f t="shared" si="31"/>
        <v>C</v>
      </c>
      <c r="AS36" s="26">
        <f t="shared" si="32"/>
        <v>2</v>
      </c>
      <c r="AT36" s="23" t="str">
        <f t="shared" si="22"/>
        <v>D</v>
      </c>
      <c r="AU36" s="26">
        <f t="shared" si="23"/>
        <v>1</v>
      </c>
      <c r="AV36" s="23" t="str">
        <f t="shared" si="24"/>
        <v>D</v>
      </c>
      <c r="AW36" s="26">
        <f t="shared" si="25"/>
        <v>1</v>
      </c>
      <c r="AX36" s="23" t="str">
        <f t="shared" si="26"/>
        <v>D</v>
      </c>
      <c r="AY36" s="26">
        <f t="shared" si="27"/>
        <v>1</v>
      </c>
      <c r="AZ36" s="23" t="str">
        <f t="shared" si="15"/>
        <v>X</v>
      </c>
      <c r="BA36" s="26">
        <f t="shared" si="16"/>
        <v>0</v>
      </c>
      <c r="BB36" s="62">
        <f t="shared" si="28"/>
        <v>1.56</v>
      </c>
      <c r="BC36" s="24">
        <f t="shared" si="29"/>
        <v>18</v>
      </c>
      <c r="BD36" s="62">
        <f t="shared" si="30"/>
        <v>1.56</v>
      </c>
      <c r="BE36" s="24" t="str">
        <f t="shared" si="17"/>
        <v>Trung b×nh yÕu</v>
      </c>
      <c r="BF36" s="15">
        <f t="shared" si="18"/>
        <v>5</v>
      </c>
      <c r="BG36" s="1" t="str">
        <f t="shared" si="19"/>
        <v>TB</v>
      </c>
    </row>
    <row r="37" spans="1:59" ht="21.75" customHeight="1">
      <c r="A37" s="12">
        <v>32</v>
      </c>
      <c r="B37" s="39" t="s">
        <v>93</v>
      </c>
      <c r="C37" s="85" t="s">
        <v>12</v>
      </c>
      <c r="D37" s="61">
        <v>35550</v>
      </c>
      <c r="E37" s="8">
        <v>7.3</v>
      </c>
      <c r="F37" s="9">
        <v>9</v>
      </c>
      <c r="G37" s="10">
        <v>5</v>
      </c>
      <c r="H37" s="25">
        <f t="shared" si="0"/>
        <v>5.9</v>
      </c>
      <c r="I37" s="8">
        <v>7.3</v>
      </c>
      <c r="J37" s="94">
        <v>8</v>
      </c>
      <c r="K37" s="10">
        <v>8</v>
      </c>
      <c r="L37" s="25">
        <f t="shared" si="1"/>
        <v>7.9</v>
      </c>
      <c r="M37" s="8">
        <v>5</v>
      </c>
      <c r="N37" s="94">
        <v>8</v>
      </c>
      <c r="O37" s="10">
        <v>6</v>
      </c>
      <c r="P37" s="25">
        <f t="shared" si="2"/>
        <v>6</v>
      </c>
      <c r="Q37" s="8">
        <v>6.3</v>
      </c>
      <c r="R37" s="94">
        <v>8</v>
      </c>
      <c r="S37" s="10">
        <v>3.5</v>
      </c>
      <c r="T37" s="25">
        <f t="shared" si="3"/>
        <v>4.5</v>
      </c>
      <c r="U37" s="8">
        <v>6</v>
      </c>
      <c r="V37" s="94">
        <v>7</v>
      </c>
      <c r="W37" s="10">
        <v>5.5</v>
      </c>
      <c r="X37" s="25">
        <f t="shared" si="4"/>
        <v>5.8</v>
      </c>
      <c r="Y37" s="8">
        <v>6</v>
      </c>
      <c r="Z37" s="94">
        <v>9</v>
      </c>
      <c r="AA37" s="10">
        <v>5</v>
      </c>
      <c r="AB37" s="25">
        <f t="shared" si="5"/>
        <v>5.6</v>
      </c>
      <c r="AC37" s="8">
        <v>6.8</v>
      </c>
      <c r="AD37" s="9">
        <v>8</v>
      </c>
      <c r="AE37" s="10">
        <v>5.5</v>
      </c>
      <c r="AF37" s="25">
        <f t="shared" si="6"/>
        <v>6</v>
      </c>
      <c r="AG37" s="8"/>
      <c r="AH37" s="9"/>
      <c r="AI37" s="10"/>
      <c r="AJ37" s="25">
        <f t="shared" si="7"/>
        <v>0</v>
      </c>
      <c r="AK37" s="11">
        <f t="shared" si="20"/>
        <v>6.07</v>
      </c>
      <c r="AL37" s="23" t="str">
        <f t="shared" si="21"/>
        <v>C</v>
      </c>
      <c r="AM37" s="26">
        <f t="shared" si="8"/>
        <v>2</v>
      </c>
      <c r="AN37" s="23" t="str">
        <f t="shared" si="9"/>
        <v>B</v>
      </c>
      <c r="AO37" s="26">
        <f t="shared" si="10"/>
        <v>3</v>
      </c>
      <c r="AP37" s="23" t="str">
        <f t="shared" si="11"/>
        <v>C</v>
      </c>
      <c r="AQ37" s="26">
        <f t="shared" si="12"/>
        <v>2</v>
      </c>
      <c r="AR37" s="23" t="str">
        <f t="shared" si="31"/>
        <v>D</v>
      </c>
      <c r="AS37" s="26">
        <f t="shared" si="32"/>
        <v>1</v>
      </c>
      <c r="AT37" s="23" t="str">
        <f t="shared" si="22"/>
        <v>C</v>
      </c>
      <c r="AU37" s="26">
        <f t="shared" si="23"/>
        <v>2</v>
      </c>
      <c r="AV37" s="23" t="str">
        <f t="shared" si="24"/>
        <v>C</v>
      </c>
      <c r="AW37" s="26">
        <f t="shared" si="25"/>
        <v>2</v>
      </c>
      <c r="AX37" s="23" t="str">
        <f t="shared" si="26"/>
        <v>C</v>
      </c>
      <c r="AY37" s="26">
        <f t="shared" si="27"/>
        <v>2</v>
      </c>
      <c r="AZ37" s="23" t="str">
        <f t="shared" si="15"/>
        <v>X</v>
      </c>
      <c r="BA37" s="26">
        <f t="shared" si="16"/>
        <v>0</v>
      </c>
      <c r="BB37" s="62">
        <f t="shared" si="28"/>
        <v>2.06</v>
      </c>
      <c r="BC37" s="24">
        <f t="shared" si="29"/>
        <v>18</v>
      </c>
      <c r="BD37" s="62">
        <f t="shared" si="30"/>
        <v>2.06</v>
      </c>
      <c r="BE37" s="24" t="str">
        <f t="shared" si="17"/>
        <v>Trung b×nh</v>
      </c>
      <c r="BF37" s="15">
        <f t="shared" si="18"/>
        <v>4.5</v>
      </c>
      <c r="BG37" s="1" t="str">
        <f t="shared" si="19"/>
        <v>YK</v>
      </c>
    </row>
    <row r="38" spans="1:59" ht="21.75" customHeight="1">
      <c r="A38" s="12">
        <v>33</v>
      </c>
      <c r="B38" s="30" t="s">
        <v>92</v>
      </c>
      <c r="C38" s="82" t="s">
        <v>12</v>
      </c>
      <c r="D38" s="37">
        <v>35717</v>
      </c>
      <c r="E38" s="8">
        <v>7</v>
      </c>
      <c r="F38" s="9">
        <v>7</v>
      </c>
      <c r="G38" s="111">
        <v>6</v>
      </c>
      <c r="H38" s="25">
        <f t="shared" si="0"/>
        <v>6.3</v>
      </c>
      <c r="I38" s="8">
        <v>6.7</v>
      </c>
      <c r="J38" s="94">
        <v>8</v>
      </c>
      <c r="K38" s="10">
        <v>6</v>
      </c>
      <c r="L38" s="25">
        <f t="shared" si="1"/>
        <v>6.3</v>
      </c>
      <c r="M38" s="8">
        <v>5.5</v>
      </c>
      <c r="N38" s="94">
        <v>6</v>
      </c>
      <c r="O38" s="10">
        <v>5</v>
      </c>
      <c r="P38" s="25">
        <f t="shared" si="2"/>
        <v>5.2</v>
      </c>
      <c r="Q38" s="8">
        <v>6.7</v>
      </c>
      <c r="R38" s="94">
        <v>8</v>
      </c>
      <c r="S38" s="10">
        <v>3</v>
      </c>
      <c r="T38" s="25">
        <f t="shared" si="3"/>
        <v>4.2</v>
      </c>
      <c r="U38" s="8">
        <v>6</v>
      </c>
      <c r="V38" s="94">
        <v>7</v>
      </c>
      <c r="W38" s="10">
        <v>5.5</v>
      </c>
      <c r="X38" s="25">
        <f t="shared" si="4"/>
        <v>5.8</v>
      </c>
      <c r="Y38" s="8">
        <v>5.3</v>
      </c>
      <c r="Z38" s="94">
        <v>5</v>
      </c>
      <c r="AA38" s="10">
        <v>5.5</v>
      </c>
      <c r="AB38" s="25">
        <f t="shared" si="5"/>
        <v>5.4</v>
      </c>
      <c r="AC38" s="8">
        <v>5.5</v>
      </c>
      <c r="AD38" s="9">
        <v>7</v>
      </c>
      <c r="AE38" s="10">
        <v>6</v>
      </c>
      <c r="AF38" s="25">
        <f t="shared" si="6"/>
        <v>6</v>
      </c>
      <c r="AG38" s="8"/>
      <c r="AH38" s="9"/>
      <c r="AI38" s="10"/>
      <c r="AJ38" s="25">
        <f t="shared" si="7"/>
        <v>0</v>
      </c>
      <c r="AK38" s="11">
        <f t="shared" si="20"/>
        <v>5.72</v>
      </c>
      <c r="AL38" s="23" t="str">
        <f t="shared" si="21"/>
        <v>C</v>
      </c>
      <c r="AM38" s="27">
        <f t="shared" si="8"/>
        <v>2</v>
      </c>
      <c r="AN38" s="23" t="str">
        <f t="shared" si="9"/>
        <v>C</v>
      </c>
      <c r="AO38" s="27">
        <f t="shared" si="10"/>
        <v>2</v>
      </c>
      <c r="AP38" s="23" t="str">
        <f t="shared" si="11"/>
        <v>D</v>
      </c>
      <c r="AQ38" s="27">
        <f t="shared" si="12"/>
        <v>1</v>
      </c>
      <c r="AR38" s="23" t="str">
        <f t="shared" si="31"/>
        <v>D</v>
      </c>
      <c r="AS38" s="27">
        <f t="shared" si="32"/>
        <v>1</v>
      </c>
      <c r="AT38" s="23" t="str">
        <f t="shared" si="22"/>
        <v>C</v>
      </c>
      <c r="AU38" s="26">
        <f t="shared" si="23"/>
        <v>2</v>
      </c>
      <c r="AV38" s="23" t="str">
        <f t="shared" si="24"/>
        <v>D</v>
      </c>
      <c r="AW38" s="26">
        <f t="shared" si="25"/>
        <v>1</v>
      </c>
      <c r="AX38" s="23" t="str">
        <f t="shared" si="26"/>
        <v>C</v>
      </c>
      <c r="AY38" s="26">
        <f t="shared" si="27"/>
        <v>2</v>
      </c>
      <c r="AZ38" s="23" t="str">
        <f t="shared" si="15"/>
        <v>X</v>
      </c>
      <c r="BA38" s="26">
        <f t="shared" si="16"/>
        <v>0</v>
      </c>
      <c r="BB38" s="62">
        <f t="shared" si="28"/>
        <v>1.67</v>
      </c>
      <c r="BC38" s="24">
        <f t="shared" si="29"/>
        <v>18</v>
      </c>
      <c r="BD38" s="62">
        <f t="shared" si="30"/>
        <v>1.67</v>
      </c>
      <c r="BE38" s="28" t="str">
        <f t="shared" si="17"/>
        <v>Trung b×nh yÕu</v>
      </c>
      <c r="BF38" s="15">
        <f t="shared" si="18"/>
        <v>4</v>
      </c>
      <c r="BG38" s="1" t="str">
        <f t="shared" si="19"/>
        <v>YK</v>
      </c>
    </row>
    <row r="39" spans="1:59" ht="21.75" customHeight="1">
      <c r="A39" s="12">
        <v>34</v>
      </c>
      <c r="B39" s="30" t="s">
        <v>91</v>
      </c>
      <c r="C39" s="82" t="s">
        <v>12</v>
      </c>
      <c r="D39" s="37">
        <v>35787</v>
      </c>
      <c r="E39" s="8">
        <v>5.7</v>
      </c>
      <c r="F39" s="9">
        <v>9</v>
      </c>
      <c r="G39" s="111">
        <v>6</v>
      </c>
      <c r="H39" s="25">
        <f t="shared" si="0"/>
        <v>6.2</v>
      </c>
      <c r="I39" s="8">
        <v>6.3</v>
      </c>
      <c r="J39" s="94">
        <v>7</v>
      </c>
      <c r="K39" s="10">
        <v>6</v>
      </c>
      <c r="L39" s="25">
        <f t="shared" si="1"/>
        <v>6.2</v>
      </c>
      <c r="M39" s="8">
        <v>6.5</v>
      </c>
      <c r="N39" s="94">
        <v>6</v>
      </c>
      <c r="O39" s="10">
        <v>5</v>
      </c>
      <c r="P39" s="25">
        <f t="shared" si="2"/>
        <v>5.4</v>
      </c>
      <c r="Q39" s="8">
        <v>5.7</v>
      </c>
      <c r="R39" s="94">
        <v>5</v>
      </c>
      <c r="S39" s="10">
        <v>5</v>
      </c>
      <c r="T39" s="25">
        <f t="shared" si="3"/>
        <v>5.1</v>
      </c>
      <c r="U39" s="8">
        <v>5.5</v>
      </c>
      <c r="V39" s="94">
        <v>6</v>
      </c>
      <c r="W39" s="10">
        <v>5.5</v>
      </c>
      <c r="X39" s="25">
        <f t="shared" si="4"/>
        <v>5.6</v>
      </c>
      <c r="Y39" s="8">
        <v>7</v>
      </c>
      <c r="Z39" s="94">
        <v>6</v>
      </c>
      <c r="AA39" s="10">
        <v>5</v>
      </c>
      <c r="AB39" s="25">
        <f t="shared" si="5"/>
        <v>5.5</v>
      </c>
      <c r="AC39" s="8">
        <v>4.5</v>
      </c>
      <c r="AD39" s="9">
        <v>6</v>
      </c>
      <c r="AE39" s="10">
        <v>4</v>
      </c>
      <c r="AF39" s="25">
        <f t="shared" si="6"/>
        <v>4.3</v>
      </c>
      <c r="AG39" s="8"/>
      <c r="AH39" s="9"/>
      <c r="AI39" s="10"/>
      <c r="AJ39" s="25">
        <f t="shared" si="7"/>
        <v>0</v>
      </c>
      <c r="AK39" s="11">
        <f t="shared" si="20"/>
        <v>5.42</v>
      </c>
      <c r="AL39" s="23" t="str">
        <f t="shared" si="21"/>
        <v>C</v>
      </c>
      <c r="AM39" s="27">
        <f t="shared" si="8"/>
        <v>2</v>
      </c>
      <c r="AN39" s="23" t="str">
        <f t="shared" si="9"/>
        <v>C</v>
      </c>
      <c r="AO39" s="27">
        <f t="shared" si="10"/>
        <v>2</v>
      </c>
      <c r="AP39" s="23" t="str">
        <f t="shared" si="11"/>
        <v>D</v>
      </c>
      <c r="AQ39" s="27">
        <f t="shared" si="12"/>
        <v>1</v>
      </c>
      <c r="AR39" s="23" t="str">
        <f t="shared" si="31"/>
        <v>D</v>
      </c>
      <c r="AS39" s="27">
        <f t="shared" si="32"/>
        <v>1</v>
      </c>
      <c r="AT39" s="23" t="str">
        <f t="shared" si="22"/>
        <v>C</v>
      </c>
      <c r="AU39" s="26">
        <f t="shared" si="23"/>
        <v>2</v>
      </c>
      <c r="AV39" s="23" t="str">
        <f t="shared" si="24"/>
        <v>C</v>
      </c>
      <c r="AW39" s="26">
        <f t="shared" si="25"/>
        <v>2</v>
      </c>
      <c r="AX39" s="23" t="str">
        <f t="shared" si="26"/>
        <v>D</v>
      </c>
      <c r="AY39" s="26">
        <f t="shared" si="27"/>
        <v>1</v>
      </c>
      <c r="AZ39" s="23" t="str">
        <f t="shared" si="15"/>
        <v>X</v>
      </c>
      <c r="BA39" s="26">
        <f t="shared" si="16"/>
        <v>0</v>
      </c>
      <c r="BB39" s="62">
        <f t="shared" si="28"/>
        <v>1.56</v>
      </c>
      <c r="BC39" s="24">
        <f t="shared" si="29"/>
        <v>18</v>
      </c>
      <c r="BD39" s="62">
        <f t="shared" si="30"/>
        <v>1.56</v>
      </c>
      <c r="BE39" s="28" t="str">
        <f t="shared" si="17"/>
        <v>Trung b×nh yÕu</v>
      </c>
      <c r="BF39" s="15">
        <f t="shared" si="18"/>
        <v>4.4</v>
      </c>
      <c r="BG39" s="1" t="str">
        <f t="shared" si="19"/>
        <v>YK</v>
      </c>
    </row>
    <row r="40" spans="1:59" s="13" customFormat="1" ht="21.75" customHeight="1">
      <c r="A40" s="12">
        <v>35</v>
      </c>
      <c r="B40" s="30" t="s">
        <v>94</v>
      </c>
      <c r="C40" s="82" t="s">
        <v>95</v>
      </c>
      <c r="D40" s="37">
        <v>35597</v>
      </c>
      <c r="E40" s="8">
        <v>5</v>
      </c>
      <c r="F40" s="9">
        <v>8</v>
      </c>
      <c r="G40" s="111">
        <v>6</v>
      </c>
      <c r="H40" s="25">
        <f t="shared" si="0"/>
        <v>6</v>
      </c>
      <c r="I40" s="8">
        <v>6.7</v>
      </c>
      <c r="J40" s="94">
        <v>7</v>
      </c>
      <c r="K40" s="10">
        <v>7</v>
      </c>
      <c r="L40" s="25">
        <f t="shared" si="1"/>
        <v>6.9</v>
      </c>
      <c r="M40" s="8">
        <v>6</v>
      </c>
      <c r="N40" s="94">
        <v>6</v>
      </c>
      <c r="O40" s="10">
        <v>5</v>
      </c>
      <c r="P40" s="25">
        <f t="shared" si="2"/>
        <v>5.3</v>
      </c>
      <c r="Q40" s="8">
        <v>5.3</v>
      </c>
      <c r="R40" s="94">
        <v>5</v>
      </c>
      <c r="S40" s="10">
        <v>6</v>
      </c>
      <c r="T40" s="25">
        <f t="shared" si="3"/>
        <v>5.8</v>
      </c>
      <c r="U40" s="8">
        <v>5</v>
      </c>
      <c r="V40" s="94">
        <v>6</v>
      </c>
      <c r="W40" s="10">
        <v>5.5</v>
      </c>
      <c r="X40" s="25">
        <f t="shared" si="4"/>
        <v>5.5</v>
      </c>
      <c r="Y40" s="8">
        <v>6.3</v>
      </c>
      <c r="Z40" s="94">
        <v>5</v>
      </c>
      <c r="AA40" s="10">
        <v>5</v>
      </c>
      <c r="AB40" s="25">
        <f t="shared" si="5"/>
        <v>5.3</v>
      </c>
      <c r="AC40" s="8">
        <v>4.8</v>
      </c>
      <c r="AD40" s="9">
        <v>6</v>
      </c>
      <c r="AE40" s="10">
        <v>5</v>
      </c>
      <c r="AF40" s="25">
        <f t="shared" si="6"/>
        <v>5.1</v>
      </c>
      <c r="AG40" s="8"/>
      <c r="AH40" s="9"/>
      <c r="AI40" s="10"/>
      <c r="AJ40" s="25">
        <f t="shared" si="7"/>
        <v>0</v>
      </c>
      <c r="AK40" s="11">
        <f t="shared" si="20"/>
        <v>5.72</v>
      </c>
      <c r="AL40" s="23" t="str">
        <f t="shared" si="21"/>
        <v>C</v>
      </c>
      <c r="AM40" s="27">
        <f t="shared" si="8"/>
        <v>2</v>
      </c>
      <c r="AN40" s="23" t="str">
        <f t="shared" si="9"/>
        <v>C</v>
      </c>
      <c r="AO40" s="27">
        <f t="shared" si="10"/>
        <v>2</v>
      </c>
      <c r="AP40" s="23" t="str">
        <f t="shared" si="11"/>
        <v>D</v>
      </c>
      <c r="AQ40" s="27">
        <f t="shared" si="12"/>
        <v>1</v>
      </c>
      <c r="AR40" s="23" t="str">
        <f t="shared" si="31"/>
        <v>C</v>
      </c>
      <c r="AS40" s="27">
        <f t="shared" si="32"/>
        <v>2</v>
      </c>
      <c r="AT40" s="23" t="str">
        <f t="shared" si="22"/>
        <v>C</v>
      </c>
      <c r="AU40" s="26">
        <f t="shared" si="23"/>
        <v>2</v>
      </c>
      <c r="AV40" s="23" t="str">
        <f t="shared" si="24"/>
        <v>D</v>
      </c>
      <c r="AW40" s="26">
        <f t="shared" si="25"/>
        <v>1</v>
      </c>
      <c r="AX40" s="23" t="str">
        <f t="shared" si="26"/>
        <v>D</v>
      </c>
      <c r="AY40" s="26">
        <f t="shared" si="27"/>
        <v>1</v>
      </c>
      <c r="AZ40" s="23" t="str">
        <f t="shared" si="15"/>
        <v>X</v>
      </c>
      <c r="BA40" s="26">
        <f t="shared" si="16"/>
        <v>0</v>
      </c>
      <c r="BB40" s="62">
        <f t="shared" si="28"/>
        <v>1.56</v>
      </c>
      <c r="BC40" s="24">
        <f t="shared" si="29"/>
        <v>18</v>
      </c>
      <c r="BD40" s="62">
        <f t="shared" si="30"/>
        <v>1.56</v>
      </c>
      <c r="BE40" s="28" t="str">
        <f t="shared" si="17"/>
        <v>Trung b×nh yÕu</v>
      </c>
      <c r="BF40" s="15">
        <f t="shared" si="18"/>
        <v>4.8</v>
      </c>
      <c r="BG40" s="1" t="str">
        <f t="shared" si="19"/>
        <v>YK</v>
      </c>
    </row>
    <row r="41" spans="1:59" ht="21.75" customHeight="1">
      <c r="A41" s="12">
        <v>36</v>
      </c>
      <c r="B41" s="30" t="s">
        <v>79</v>
      </c>
      <c r="C41" s="82" t="s">
        <v>80</v>
      </c>
      <c r="D41" s="37">
        <v>35558</v>
      </c>
      <c r="E41" s="8">
        <v>8</v>
      </c>
      <c r="F41" s="9">
        <v>9</v>
      </c>
      <c r="G41" s="10">
        <v>5</v>
      </c>
      <c r="H41" s="25">
        <f t="shared" si="0"/>
        <v>6</v>
      </c>
      <c r="I41" s="8">
        <v>8.3</v>
      </c>
      <c r="J41" s="94">
        <v>8</v>
      </c>
      <c r="K41" s="10">
        <v>7.5</v>
      </c>
      <c r="L41" s="25">
        <f t="shared" si="1"/>
        <v>7.7</v>
      </c>
      <c r="M41" s="8">
        <v>6.5</v>
      </c>
      <c r="N41" s="94">
        <v>8</v>
      </c>
      <c r="O41" s="10">
        <v>5</v>
      </c>
      <c r="P41" s="25">
        <f t="shared" si="2"/>
        <v>5.6</v>
      </c>
      <c r="Q41" s="8">
        <v>6.7</v>
      </c>
      <c r="R41" s="94">
        <v>8</v>
      </c>
      <c r="S41" s="10">
        <v>6</v>
      </c>
      <c r="T41" s="25">
        <f t="shared" si="3"/>
        <v>6.3</v>
      </c>
      <c r="U41" s="8">
        <v>8</v>
      </c>
      <c r="V41" s="94">
        <v>9</v>
      </c>
      <c r="W41" s="10">
        <v>8</v>
      </c>
      <c r="X41" s="25">
        <f t="shared" si="4"/>
        <v>8.1</v>
      </c>
      <c r="Y41" s="8">
        <v>6</v>
      </c>
      <c r="Z41" s="94">
        <v>7</v>
      </c>
      <c r="AA41" s="10">
        <v>5.5</v>
      </c>
      <c r="AB41" s="25">
        <f t="shared" si="5"/>
        <v>5.8</v>
      </c>
      <c r="AC41" s="8">
        <v>7.5</v>
      </c>
      <c r="AD41" s="9">
        <v>8</v>
      </c>
      <c r="AE41" s="10">
        <v>8</v>
      </c>
      <c r="AF41" s="25">
        <f t="shared" si="6"/>
        <v>7.9</v>
      </c>
      <c r="AG41" s="8"/>
      <c r="AH41" s="9"/>
      <c r="AI41" s="10"/>
      <c r="AJ41" s="25">
        <f t="shared" si="7"/>
        <v>0</v>
      </c>
      <c r="AK41" s="11">
        <f t="shared" si="20"/>
        <v>6.91</v>
      </c>
      <c r="AL41" s="23" t="str">
        <f t="shared" si="21"/>
        <v>C</v>
      </c>
      <c r="AM41" s="27">
        <f t="shared" si="8"/>
        <v>2</v>
      </c>
      <c r="AN41" s="23" t="str">
        <f t="shared" si="9"/>
        <v>B</v>
      </c>
      <c r="AO41" s="27">
        <f t="shared" si="10"/>
        <v>3</v>
      </c>
      <c r="AP41" s="23" t="str">
        <f t="shared" si="11"/>
        <v>C</v>
      </c>
      <c r="AQ41" s="27">
        <f t="shared" si="12"/>
        <v>2</v>
      </c>
      <c r="AR41" s="23" t="str">
        <f t="shared" si="31"/>
        <v>C</v>
      </c>
      <c r="AS41" s="27">
        <f t="shared" si="32"/>
        <v>2</v>
      </c>
      <c r="AT41" s="23" t="str">
        <f t="shared" si="22"/>
        <v>B</v>
      </c>
      <c r="AU41" s="26">
        <f t="shared" si="23"/>
        <v>3</v>
      </c>
      <c r="AV41" s="23" t="str">
        <f t="shared" si="24"/>
        <v>C</v>
      </c>
      <c r="AW41" s="26">
        <f t="shared" si="25"/>
        <v>2</v>
      </c>
      <c r="AX41" s="23" t="str">
        <f t="shared" si="26"/>
        <v>B</v>
      </c>
      <c r="AY41" s="26">
        <f t="shared" si="27"/>
        <v>3</v>
      </c>
      <c r="AZ41" s="23" t="str">
        <f t="shared" si="15"/>
        <v>X</v>
      </c>
      <c r="BA41" s="26">
        <f t="shared" si="16"/>
        <v>0</v>
      </c>
      <c r="BB41" s="62">
        <f t="shared" si="28"/>
        <v>2.5</v>
      </c>
      <c r="BC41" s="24">
        <f t="shared" si="29"/>
        <v>18</v>
      </c>
      <c r="BD41" s="62">
        <f t="shared" si="30"/>
        <v>2.5</v>
      </c>
      <c r="BE41" s="28" t="str">
        <f t="shared" si="17"/>
        <v>Kh¸</v>
      </c>
      <c r="BF41" s="15">
        <f t="shared" si="18"/>
        <v>4.7</v>
      </c>
      <c r="BG41" s="1" t="str">
        <f t="shared" si="19"/>
        <v>YK</v>
      </c>
    </row>
    <row r="42" spans="1:59" ht="21.75" customHeight="1">
      <c r="A42" s="12">
        <v>37</v>
      </c>
      <c r="B42" s="30" t="s">
        <v>97</v>
      </c>
      <c r="C42" s="82" t="s">
        <v>98</v>
      </c>
      <c r="D42" s="37">
        <v>35394</v>
      </c>
      <c r="E42" s="8">
        <v>6.7</v>
      </c>
      <c r="F42" s="9">
        <v>9</v>
      </c>
      <c r="G42" s="111">
        <v>7</v>
      </c>
      <c r="H42" s="25">
        <f t="shared" si="0"/>
        <v>7.1</v>
      </c>
      <c r="I42" s="8">
        <v>5</v>
      </c>
      <c r="J42" s="94">
        <v>7</v>
      </c>
      <c r="K42" s="111">
        <v>5</v>
      </c>
      <c r="L42" s="25">
        <f t="shared" si="1"/>
        <v>5.2</v>
      </c>
      <c r="M42" s="8">
        <v>5.5</v>
      </c>
      <c r="N42" s="94">
        <v>8</v>
      </c>
      <c r="O42" s="10">
        <v>3</v>
      </c>
      <c r="P42" s="25">
        <f t="shared" si="2"/>
        <v>4</v>
      </c>
      <c r="Q42" s="8">
        <v>6</v>
      </c>
      <c r="R42" s="94">
        <v>6</v>
      </c>
      <c r="S42" s="10">
        <v>5</v>
      </c>
      <c r="T42" s="25">
        <f t="shared" si="3"/>
        <v>5.3</v>
      </c>
      <c r="U42" s="8">
        <v>4.5</v>
      </c>
      <c r="V42" s="94">
        <v>5</v>
      </c>
      <c r="W42" s="111">
        <v>6</v>
      </c>
      <c r="X42" s="25">
        <f t="shared" si="4"/>
        <v>5.6</v>
      </c>
      <c r="Y42" s="8">
        <v>5.8</v>
      </c>
      <c r="Z42" s="94">
        <v>5</v>
      </c>
      <c r="AA42" s="10">
        <v>4.5</v>
      </c>
      <c r="AB42" s="25">
        <f t="shared" si="5"/>
        <v>4.8</v>
      </c>
      <c r="AC42" s="8">
        <v>5</v>
      </c>
      <c r="AD42" s="9">
        <v>5</v>
      </c>
      <c r="AE42" s="10">
        <v>4</v>
      </c>
      <c r="AF42" s="25">
        <f t="shared" si="6"/>
        <v>4.3</v>
      </c>
      <c r="AG42" s="8"/>
      <c r="AH42" s="9"/>
      <c r="AI42" s="10"/>
      <c r="AJ42" s="25">
        <f t="shared" si="7"/>
        <v>0</v>
      </c>
      <c r="AK42" s="11">
        <f t="shared" si="20"/>
        <v>5.19</v>
      </c>
      <c r="AL42" s="23" t="str">
        <f t="shared" si="21"/>
        <v>B</v>
      </c>
      <c r="AM42" s="27">
        <f t="shared" si="8"/>
        <v>3</v>
      </c>
      <c r="AN42" s="23" t="str">
        <f t="shared" si="9"/>
        <v>D</v>
      </c>
      <c r="AO42" s="27">
        <f t="shared" si="10"/>
        <v>1</v>
      </c>
      <c r="AP42" s="23" t="str">
        <f t="shared" si="11"/>
        <v>D</v>
      </c>
      <c r="AQ42" s="27">
        <f t="shared" si="12"/>
        <v>1</v>
      </c>
      <c r="AR42" s="23" t="str">
        <f t="shared" si="31"/>
        <v>D</v>
      </c>
      <c r="AS42" s="27">
        <f t="shared" si="32"/>
        <v>1</v>
      </c>
      <c r="AT42" s="23" t="str">
        <f t="shared" si="22"/>
        <v>C</v>
      </c>
      <c r="AU42" s="26">
        <f t="shared" si="23"/>
        <v>2</v>
      </c>
      <c r="AV42" s="23" t="str">
        <f t="shared" si="24"/>
        <v>D</v>
      </c>
      <c r="AW42" s="26">
        <f t="shared" si="25"/>
        <v>1</v>
      </c>
      <c r="AX42" s="23" t="str">
        <f t="shared" si="26"/>
        <v>D</v>
      </c>
      <c r="AY42" s="26">
        <f t="shared" si="27"/>
        <v>1</v>
      </c>
      <c r="AZ42" s="23" t="str">
        <f t="shared" si="15"/>
        <v>X</v>
      </c>
      <c r="BA42" s="26">
        <f t="shared" si="16"/>
        <v>0</v>
      </c>
      <c r="BB42" s="62">
        <f t="shared" si="28"/>
        <v>1.44</v>
      </c>
      <c r="BC42" s="24">
        <f t="shared" si="29"/>
        <v>18</v>
      </c>
      <c r="BD42" s="62">
        <f t="shared" si="30"/>
        <v>1.44</v>
      </c>
      <c r="BE42" s="28" t="str">
        <f t="shared" si="17"/>
        <v>Trung b×nh yÕu</v>
      </c>
      <c r="BF42" s="15">
        <f t="shared" si="18"/>
        <v>4</v>
      </c>
      <c r="BG42" s="1" t="str">
        <f t="shared" si="19"/>
        <v>YK</v>
      </c>
    </row>
    <row r="43" spans="1:59" ht="21.75" customHeight="1">
      <c r="A43" s="12">
        <v>38</v>
      </c>
      <c r="B43" s="36" t="s">
        <v>33</v>
      </c>
      <c r="C43" s="82" t="s">
        <v>50</v>
      </c>
      <c r="D43" s="37">
        <v>35548</v>
      </c>
      <c r="E43" s="8">
        <v>7.3</v>
      </c>
      <c r="F43" s="9">
        <v>9</v>
      </c>
      <c r="G43" s="111">
        <v>0</v>
      </c>
      <c r="H43" s="25">
        <f>ROUND((E43*0.2+F43*0.1+G43*0.7),1)</f>
        <v>2.4</v>
      </c>
      <c r="I43" s="8">
        <v>4.3</v>
      </c>
      <c r="J43" s="94">
        <v>6</v>
      </c>
      <c r="K43" s="111">
        <v>0</v>
      </c>
      <c r="L43" s="25">
        <f>ROUND((I43*0.2+J43*0.1+K43*0.7),1)</f>
        <v>1.5</v>
      </c>
      <c r="M43" s="8">
        <v>5.5</v>
      </c>
      <c r="N43" s="94">
        <v>8</v>
      </c>
      <c r="O43" s="10">
        <v>0</v>
      </c>
      <c r="P43" s="25">
        <f>ROUND((M43*0.2+N43*0.1+O43*0.7),1)</f>
        <v>1.9</v>
      </c>
      <c r="Q43" s="8">
        <v>6.3</v>
      </c>
      <c r="R43" s="94">
        <v>8</v>
      </c>
      <c r="S43" s="111">
        <v>0</v>
      </c>
      <c r="T43" s="25">
        <f>ROUND((Q43*0.2+R43*0.1+S43*0.7),1)</f>
        <v>2.1</v>
      </c>
      <c r="U43" s="8">
        <v>5</v>
      </c>
      <c r="V43" s="94">
        <v>5</v>
      </c>
      <c r="W43" s="111">
        <v>0</v>
      </c>
      <c r="X43" s="25">
        <f>ROUND((U43*0.2+V43*0.1+W43*0.7),1)</f>
        <v>1.5</v>
      </c>
      <c r="Y43" s="86">
        <v>6</v>
      </c>
      <c r="Z43" s="102">
        <v>6</v>
      </c>
      <c r="AA43" s="87">
        <v>0</v>
      </c>
      <c r="AB43" s="25">
        <f>ROUND((Y43*0.2+Z43*0.1+AA43*0.7),1)</f>
        <v>1.8</v>
      </c>
      <c r="AC43" s="8">
        <v>4.5</v>
      </c>
      <c r="AD43" s="9">
        <v>7</v>
      </c>
      <c r="AE43" s="111">
        <v>0</v>
      </c>
      <c r="AF43" s="25">
        <f>ROUND((AC43*0.2+AD43*0.1+AE43*0.7),1)</f>
        <v>1.6</v>
      </c>
      <c r="AG43" s="8"/>
      <c r="AH43" s="9"/>
      <c r="AI43" s="10"/>
      <c r="AJ43" s="25">
        <f>ROUND((AG43*0.2+AH43*0.1+AI43*0.7),1)</f>
        <v>0</v>
      </c>
      <c r="AK43" s="11">
        <f>ROUND((SUMPRODUCT($E$5:$AF$5,E43:AF43)/SUM($E$5:$AF$5)),2)</f>
        <v>1.82</v>
      </c>
      <c r="AL43" s="23" t="str">
        <f>IF(AND(8.5&lt;=H43,H43&lt;=10),"A",IF(AND(7&lt;=H43,H43&lt;=8.4),"B",IF(AND(5.5&lt;=H43,H43&lt;=6.9),"C",IF(AND(4&lt;=H43,H43&lt;=5.4),"D",IF(H43=0,"X","F")))))</f>
        <v>F</v>
      </c>
      <c r="AM43" s="26">
        <f>IF(AND(8.5&lt;=H43,H43&lt;=10),4,IF(AND(7&lt;=H43,H43&lt;=8.4),3,IF(AND(5.5&lt;=H43,H43&lt;=6.9),2,IF(AND(4&lt;=H43,H43&lt;=5.4),1,0))))</f>
        <v>0</v>
      </c>
      <c r="AN43" s="23" t="str">
        <f>IF(AND(8.5&lt;=L43,L43&lt;=10),"A",IF(AND(7&lt;=L43,L43&lt;=8.4),"B",IF(AND(5.5&lt;=L43,L43&lt;=6.9),"C",IF(AND(4&lt;=L43,L43&lt;=5.4),"D",IF(L43=0,"X","F")))))</f>
        <v>F</v>
      </c>
      <c r="AO43" s="26">
        <f>IF(AND(8.5&lt;=L43,L43&lt;=10),4,IF(AND(7&lt;=L43,L43&lt;=8.4),3,IF(AND(5.5&lt;=L43,L43&lt;=6.9),2,IF(AND(4&lt;=L43,L43&lt;=5.4),1,0))))</f>
        <v>0</v>
      </c>
      <c r="AP43" s="23" t="str">
        <f>IF(AND(8.5&lt;=P43,P43&lt;=10),"A",IF(AND(7&lt;=P43,P43&lt;=8.4),"B",IF(AND(5.5&lt;=P43,P43&lt;=6.9),"C",IF(AND(4&lt;=P43,P43&lt;=5.4),"D",IF(P43=0,"X","F")))))</f>
        <v>F</v>
      </c>
      <c r="AQ43" s="26">
        <f>IF(AND(8.5&lt;=P43,P43&lt;=10),4,IF(AND(7&lt;=P43,P43&lt;=8.4),3,IF(AND(5.5&lt;=P43,P43&lt;=6.9),2,IF(AND(4&lt;=P43,P43&lt;=5.4),1,0))))</f>
        <v>0</v>
      </c>
      <c r="AR43" s="23" t="str">
        <f>IF(AND(8.5&lt;=T43,T43&lt;=10),"A",IF(AND(7&lt;=T43,T43&lt;=8.4),"B",IF(AND(5.5&lt;=T43,T43&lt;=6.9),"C",IF(AND(4&lt;=T43,T43&lt;=5.4),"D",IF(T43=0,"X","F")))))</f>
        <v>F</v>
      </c>
      <c r="AS43" s="26">
        <f>IF(AND(8.5&lt;=T43,T43&lt;=10),4,IF(AND(7&lt;=T43,T43&lt;=8.4),3,IF(AND(5.5&lt;=T43,T43&lt;=6.9),2,IF(AND(4&lt;=T43,T43&lt;=5.4),1,0))))</f>
        <v>0</v>
      </c>
      <c r="AT43" s="23" t="str">
        <f>IF(AND(8.5&lt;=X43,X43&lt;=10),"A",IF(AND(7&lt;=X43,X43&lt;=8.4),"B",IF(AND(5.5&lt;=X43,X43&lt;=6.9),"C",IF(AND(4&lt;=X43,X43&lt;=5.4),"D",IF(X43=0,"X","F")))))</f>
        <v>F</v>
      </c>
      <c r="AU43" s="26">
        <f>IF(AND(8.5&lt;=X43,X43&lt;=10),4,IF(AND(7&lt;=X43,X43&lt;=8.4),3,IF(AND(5.5&lt;=X43,X43&lt;=6.9),2,IF(AND(4&lt;=X43,X43&lt;=5.4),1,0))))</f>
        <v>0</v>
      </c>
      <c r="AV43" s="23" t="str">
        <f>IF(AND(8.5&lt;=AB43,AB43&lt;=10),"A",IF(AND(7&lt;=AB43,AB43&lt;=8.4),"B",IF(AND(5.5&lt;=AB43,AB43&lt;=6.9),"C",IF(AND(4&lt;=AB43,AB43&lt;=5.4),"D",IF(AB43=0,"X","F")))))</f>
        <v>F</v>
      </c>
      <c r="AW43" s="26">
        <f>IF(AND(8.5&lt;=AB43,AB43&lt;=10),4,IF(AND(7&lt;=AB43,AB43&lt;=8.4),3,IF(AND(5.5&lt;=AB43,AB43&lt;=6.9),2,IF(AND(4&lt;=AB43,AB43&lt;=5.4),1,0))))</f>
        <v>0</v>
      </c>
      <c r="AX43" s="23" t="str">
        <f>IF(AND(8.5&lt;=AF43,AF43&lt;=10),"A",IF(AND(7&lt;=AF43,AF43&lt;=8.4),"B",IF(AND(5.5&lt;=AF43,AF43&lt;=6.9),"C",IF(AND(4&lt;=AF43,AF43&lt;=5.4),"D",IF(AF43=0,"X","F")))))</f>
        <v>F</v>
      </c>
      <c r="AY43" s="26">
        <f>IF(AND(8.5&lt;=AF43,AF43&lt;=10),4,IF(AND(7&lt;=AF43,AF43&lt;=8.4),3,IF(AND(5.5&lt;=AF43,AF43&lt;=6.9),2,IF(AND(4&lt;=AF43,AF43&lt;=5.4),1,0))))</f>
        <v>0</v>
      </c>
      <c r="AZ43" s="23" t="str">
        <f>IF(AND(8.5&lt;=AJ43,AJ43&lt;=10),"A",IF(AND(7&lt;=AJ43,AJ43&lt;=8.4),"B",IF(AND(5.5&lt;=AJ43,AJ43&lt;=6.9),"C",IF(AND(4&lt;=AJ43,AJ43&lt;=5.4),"D",IF(AJ43=0,"X","F")))))</f>
        <v>X</v>
      </c>
      <c r="BA43" s="26">
        <f>IF(AND(8.5&lt;=AJ43,AJ43&lt;=10),4,IF(AND(7&lt;=AJ43,AJ43&lt;=8.4),3,IF(AND(5.5&lt;=AJ43,AJ43&lt;=6.9),2,IF(AND(4&lt;=AJ43,AJ43&lt;=5.4),1,0))))</f>
        <v>0</v>
      </c>
      <c r="BB43" s="62">
        <f>ROUND((SUMPRODUCT($AM$5:$AY$5,AM43:AY43)/SUM($AM$5:$AY$5)),2)</f>
        <v>0</v>
      </c>
      <c r="BC43" s="24">
        <f>SUMIF(AM43:AY43,$BG$2,$AM$5:$AY$5)</f>
        <v>0</v>
      </c>
      <c r="BD43" s="62" t="e">
        <f>ROUND((SUMPRODUCT($AM$5:$AY$5,AM43:AY43)/BC43),2)</f>
        <v>#DIV/0!</v>
      </c>
      <c r="BE43" s="24" t="e">
        <f>IF(AND(3.6&lt;=BD43,BD43&lt;=4),"XuÊt s¾c",IF(AND(3.2&lt;=BD43,BD43&lt;=3.59),"Giái",IF(AND(2.5&lt;=BD43,BD43&lt;=3.19),"Kh¸",IF(AND(2&lt;=BD43,BD43&lt;=2.49),"Trung b×nh",IF(AND(1&lt;=BD43,BD43&lt;=1.99),"Trung b×nh yÕu","KÐm")))))</f>
        <v>#DIV/0!</v>
      </c>
      <c r="BF43" s="15">
        <f>(G43+K43+O43+S43+AI43)/5</f>
        <v>0</v>
      </c>
      <c r="BG43" s="1" t="str">
        <f>IF(AND(BF43&gt;=8,BF43&lt;=10),"Giỏi",IF(AND(BF43&gt;=7,BF43&lt;8),"Khá",IF(AND(BF43&gt;=6,BF43&lt;7),"TBK",IF(AND(BF43&gt;=5,BF43&lt;6),"TB","YK"))))</f>
        <v>YK</v>
      </c>
    </row>
    <row r="44" spans="2:50" ht="15.75">
      <c r="B44" s="14" t="s">
        <v>13</v>
      </c>
      <c r="C44" s="1">
        <f>SUM(H44:T44)</f>
        <v>8</v>
      </c>
      <c r="D44" s="43">
        <f>H44+L44+P44+T44+X44+AB44+AF44</f>
        <v>15</v>
      </c>
      <c r="H44" s="17">
        <f>COUNTIF(H6:H43,"&lt;4")</f>
        <v>2</v>
      </c>
      <c r="L44" s="17">
        <f>COUNTIF(L6:L43,"&lt;4")</f>
        <v>2</v>
      </c>
      <c r="P44" s="17">
        <f>COUNTIF(P6:P43,"&lt;4")</f>
        <v>2</v>
      </c>
      <c r="T44" s="17">
        <f>COUNTIF(T6:T43,"&lt;4")</f>
        <v>2</v>
      </c>
      <c r="X44" s="17">
        <f>COUNTIF(X6:X43,"&lt;4")</f>
        <v>2</v>
      </c>
      <c r="AB44" s="17">
        <f>COUNTIF(AB6:AB43,"&lt;4")</f>
        <v>2</v>
      </c>
      <c r="AF44" s="17">
        <f>COUNTIF(AF6:AF43,"&lt;4")</f>
        <v>3</v>
      </c>
      <c r="AL44" s="17">
        <f>COUNTIF(AL6:AL42,"F")</f>
        <v>0</v>
      </c>
      <c r="AN44" s="17">
        <f>COUNTIF(AN6:AN42,"F")</f>
        <v>1</v>
      </c>
      <c r="AP44" s="17">
        <f>COUNTIF(AP6:AP42,"F")</f>
        <v>0</v>
      </c>
      <c r="AR44" s="17">
        <f>COUNTIF(AR6:AR42,"F")</f>
        <v>0</v>
      </c>
      <c r="AT44" s="17">
        <f>COUNTIF(AT6:AT42,"F")</f>
        <v>0</v>
      </c>
      <c r="AV44" s="17">
        <f>COUNTIF(AV6:AV42,"F")</f>
        <v>1</v>
      </c>
      <c r="AX44" s="17">
        <f>COUNTIF(AX6:AX42,"F")</f>
        <v>2</v>
      </c>
    </row>
    <row r="45" spans="2:20" ht="15.75">
      <c r="B45" s="63" t="s">
        <v>204</v>
      </c>
      <c r="H45" s="17">
        <f>COUNTIF(H6:H42,"&gt;=7")</f>
        <v>11</v>
      </c>
      <c r="I45" s="17"/>
      <c r="J45" s="17"/>
      <c r="K45" s="17"/>
      <c r="L45" s="17">
        <f>COUNTIF(L6:L42,"&gt;=7")</f>
        <v>10</v>
      </c>
      <c r="M45" s="17"/>
      <c r="N45" s="17"/>
      <c r="O45" s="17"/>
      <c r="P45" s="17">
        <f>COUNTIF(P6:P42,"&gt;=7")</f>
        <v>2</v>
      </c>
      <c r="Q45" s="17"/>
      <c r="R45" s="17"/>
      <c r="S45" s="17"/>
      <c r="T45" s="17">
        <f>COUNTIF(T6:T42,"&gt;=7")</f>
        <v>0</v>
      </c>
    </row>
    <row r="46" ht="15.75">
      <c r="B46" s="63" t="s">
        <v>205</v>
      </c>
    </row>
    <row r="47" ht="15.75">
      <c r="B47" s="63"/>
    </row>
    <row r="48" ht="15.75">
      <c r="B48" s="63"/>
    </row>
    <row r="49" ht="15.75">
      <c r="B49" s="63"/>
    </row>
    <row r="50" ht="15.75">
      <c r="B50" s="63"/>
    </row>
    <row r="51" ht="15.75">
      <c r="B51" s="63"/>
    </row>
    <row r="52" ht="15.75">
      <c r="B52" s="63"/>
    </row>
    <row r="53" ht="15.75">
      <c r="B53" s="63"/>
    </row>
    <row r="54" ht="15.75">
      <c r="B54" s="63"/>
    </row>
    <row r="55" ht="15.75">
      <c r="B55" s="63"/>
    </row>
    <row r="56" ht="15.75">
      <c r="B56" s="63"/>
    </row>
    <row r="60" spans="1:59" ht="18" customHeight="1">
      <c r="A60" s="12">
        <v>1</v>
      </c>
      <c r="B60" s="30" t="s">
        <v>30</v>
      </c>
      <c r="C60" s="31" t="s">
        <v>18</v>
      </c>
      <c r="D60" s="32">
        <v>34682</v>
      </c>
      <c r="E60" s="58"/>
      <c r="F60" s="59"/>
      <c r="G60" s="60"/>
      <c r="H60" s="25">
        <f aca="true" t="shared" si="33" ref="H60:H66">ROUND((E60*0.2+F60*0.1+G60*0.7),1)</f>
        <v>0</v>
      </c>
      <c r="I60" s="58"/>
      <c r="J60" s="59"/>
      <c r="K60" s="60"/>
      <c r="L60" s="25">
        <f aca="true" t="shared" si="34" ref="L60:L66">ROUND((I60*0.2+J60*0.1+K60*0.7),1)</f>
        <v>0</v>
      </c>
      <c r="M60" s="58"/>
      <c r="N60" s="59"/>
      <c r="O60" s="60"/>
      <c r="P60" s="25">
        <f aca="true" t="shared" si="35" ref="P60:P66">ROUND((M60*0.2+N60*0.1+O60*0.7),1)</f>
        <v>0</v>
      </c>
      <c r="Q60" s="58"/>
      <c r="R60" s="59"/>
      <c r="S60" s="60"/>
      <c r="T60" s="25">
        <f aca="true" t="shared" si="36" ref="T60:T66">ROUND((Q60*0.2+R60*0.1+S60*0.7),1)</f>
        <v>0</v>
      </c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8"/>
      <c r="AH60" s="9"/>
      <c r="AI60" s="10"/>
      <c r="AJ60" s="25">
        <f aca="true" t="shared" si="37" ref="AJ60:AJ66">ROUND((AG60*0.2+AH60*0.1+AI60*0.7),1)</f>
        <v>0</v>
      </c>
      <c r="AK60" s="11">
        <f aca="true" t="shared" si="38" ref="AK60:AK66">ROUND((SUMPRODUCT($E$5:$T$5,E60:T60)/SUM($E$5:$T$5)),2)</f>
        <v>0</v>
      </c>
      <c r="AL60" s="23" t="str">
        <f aca="true" t="shared" si="39" ref="AL60:AL66">IF(AND(8.5&lt;=H60,H60&lt;=10),"A",IF(AND(7&lt;=H60,H60&lt;=8.4),"B",IF(AND(5.5&lt;=H60,H60&lt;=6.9),"C",IF(AND(4&lt;=H60,H60&lt;=5.4),"D",IF(H60=0,"X","F")))))</f>
        <v>X</v>
      </c>
      <c r="AM60" s="26">
        <f aca="true" t="shared" si="40" ref="AM60:AM66">IF(AND(8.5&lt;=H60,H60&lt;=10),4,IF(AND(7&lt;=H60,H60&lt;=8.4),3,IF(AND(5.5&lt;=H60,H60&lt;=6.9),2,IF(AND(4&lt;=H60,H60&lt;=5.4),1,0))))</f>
        <v>0</v>
      </c>
      <c r="AN60" s="23" t="str">
        <f aca="true" t="shared" si="41" ref="AN60:AN66">IF(AND(8.5&lt;=L60,L60&lt;=10),"A",IF(AND(7&lt;=L60,L60&lt;=8.4),"B",IF(AND(5.5&lt;=L60,L60&lt;=6.9),"C",IF(AND(4&lt;=L60,L60&lt;=5.4),"D",IF(L60=0,"X","F")))))</f>
        <v>X</v>
      </c>
      <c r="AO60" s="26">
        <f aca="true" t="shared" si="42" ref="AO60:AO66">IF(AND(8.5&lt;=L60,L60&lt;=10),4,IF(AND(7&lt;=L60,L60&lt;=8.4),3,IF(AND(5.5&lt;=L60,L60&lt;=6.9),2,IF(AND(4&lt;=L60,L60&lt;=5.4),1,0))))</f>
        <v>0</v>
      </c>
      <c r="AP60" s="23" t="str">
        <f aca="true" t="shared" si="43" ref="AP60:AP66">IF(AND(8.5&lt;=P60,P60&lt;=10),"A",IF(AND(7&lt;=P60,P60&lt;=8.4),"B",IF(AND(5.5&lt;=P60,P60&lt;=6.9),"C",IF(AND(4&lt;=P60,P60&lt;=5.4),"D",IF(P60=0,"X","F")))))</f>
        <v>X</v>
      </c>
      <c r="AQ60" s="26">
        <f aca="true" t="shared" si="44" ref="AQ60:AQ66">IF(AND(8.5&lt;=P60,P60&lt;=10),4,IF(AND(7&lt;=P60,P60&lt;=8.4),3,IF(AND(5.5&lt;=P60,P60&lt;=6.9),2,IF(AND(4&lt;=P60,P60&lt;=5.4),1,0))))</f>
        <v>0</v>
      </c>
      <c r="AR60" s="23" t="str">
        <f aca="true" t="shared" si="45" ref="AR60:AR66">IF(AND(8.5&lt;=T60,T60&lt;=10),"A",IF(AND(7&lt;=T60,T60&lt;=8.4),"B",IF(AND(5.5&lt;=T60,T60&lt;=6.9),"C",IF(AND(4&lt;=T60,T60&lt;=5.4),"D",IF(T60=0,"X","F")))))</f>
        <v>X</v>
      </c>
      <c r="AS60" s="26">
        <f aca="true" t="shared" si="46" ref="AS60:AS66">IF(AND(8.5&lt;=T60,T60&lt;=10),4,IF(AND(7&lt;=T60,T60&lt;=8.4),3,IF(AND(5.5&lt;=T60,T60&lt;=6.9),2,IF(AND(4&lt;=T60,T60&lt;=5.4),1,0))))</f>
        <v>0</v>
      </c>
      <c r="AT60" s="71"/>
      <c r="AU60" s="71"/>
      <c r="AV60" s="71"/>
      <c r="AW60" s="71"/>
      <c r="AX60" s="71"/>
      <c r="AY60" s="71"/>
      <c r="AZ60" s="23" t="str">
        <f aca="true" t="shared" si="47" ref="AZ60:AZ66">IF(AND(8.5&lt;=AJ60,AJ60&lt;=10),"A",IF(AND(7&lt;=AJ60,AJ60&lt;=8.4),"B",IF(AND(5.5&lt;=AJ60,AJ60&lt;=6.9),"C",IF(AND(4&lt;=AJ60,AJ60&lt;=5.4),"D",IF(AJ60=0,"X","F")))))</f>
        <v>X</v>
      </c>
      <c r="BA60" s="26">
        <f aca="true" t="shared" si="48" ref="BA60:BA66">IF(AND(8.5&lt;=AJ60,AJ60&lt;=10),4,IF(AND(7&lt;=AJ60,AJ60&lt;=8.4),3,IF(AND(5.5&lt;=AJ60,AJ60&lt;=6.9),2,IF(AND(4&lt;=AJ60,AJ60&lt;=5.4),1,0))))</f>
        <v>0</v>
      </c>
      <c r="BB60" s="62">
        <f aca="true" t="shared" si="49" ref="BB60:BB66">ROUND((SUMPRODUCT($AM$5:$AS$5,AM60:AS60)/SUM($AM$5:$AS$5)),2)</f>
        <v>0</v>
      </c>
      <c r="BC60" s="24">
        <f aca="true" t="shared" si="50" ref="BC60:BC66">SUMIF(AM60:AS60,$BG$2,$AM$5:$AS$5)</f>
        <v>0</v>
      </c>
      <c r="BD60" s="62" t="e">
        <f aca="true" t="shared" si="51" ref="BD60:BD66">ROUND((SUMPRODUCT($AM$5:$AS$5,AM60:AS60)/BC60),2)</f>
        <v>#DIV/0!</v>
      </c>
      <c r="BE60" s="24" t="e">
        <f aca="true" t="shared" si="52" ref="BE60:BE66">IF(AND(3.6&lt;=BD60,BD60&lt;=4),"XuÊt s¾c",IF(AND(3.2&lt;=BD60,BD60&lt;=3.59),"Giái",IF(AND(2.5&lt;=BD60,BD60&lt;=3.19),"Kh¸",IF(AND(2&lt;=BD60,BD60&lt;=2.49),"Trung b×nh",IF(AND(1&lt;=BD60,BD60&lt;=1.99),"Trung b×nh yÕu","KÐm")))))</f>
        <v>#DIV/0!</v>
      </c>
      <c r="BF60" s="15">
        <f aca="true" t="shared" si="53" ref="BF60:BF66">(G60+K60+O60+S60+AI60)/5</f>
        <v>0</v>
      </c>
      <c r="BG60" s="1" t="str">
        <f aca="true" t="shared" si="54" ref="BG60:BG66">IF(AND(BF60&gt;=8,BF60&lt;=10),"Giỏi",IF(AND(BF60&gt;=7,BF60&lt;8),"Khá",IF(AND(BF60&gt;=6,BF60&lt;7),"TBK",IF(AND(BF60&gt;=5,BF60&lt;6),"TB","YK"))))</f>
        <v>YK</v>
      </c>
    </row>
    <row r="61" spans="1:59" ht="18" customHeight="1">
      <c r="A61" s="7">
        <v>2</v>
      </c>
      <c r="B61" s="30" t="s">
        <v>29</v>
      </c>
      <c r="C61" s="31" t="s">
        <v>18</v>
      </c>
      <c r="D61" s="32">
        <v>35299</v>
      </c>
      <c r="E61" s="58"/>
      <c r="F61" s="59"/>
      <c r="G61" s="60"/>
      <c r="H61" s="25">
        <f t="shared" si="33"/>
        <v>0</v>
      </c>
      <c r="I61" s="58"/>
      <c r="J61" s="59"/>
      <c r="K61" s="60"/>
      <c r="L61" s="25">
        <f t="shared" si="34"/>
        <v>0</v>
      </c>
      <c r="M61" s="58"/>
      <c r="N61" s="59"/>
      <c r="O61" s="60"/>
      <c r="P61" s="25">
        <f t="shared" si="35"/>
        <v>0</v>
      </c>
      <c r="Q61" s="58"/>
      <c r="R61" s="59"/>
      <c r="S61" s="60"/>
      <c r="T61" s="25">
        <f t="shared" si="36"/>
        <v>0</v>
      </c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8"/>
      <c r="AH61" s="9"/>
      <c r="AI61" s="10"/>
      <c r="AJ61" s="25">
        <f t="shared" si="37"/>
        <v>0</v>
      </c>
      <c r="AK61" s="11">
        <f t="shared" si="38"/>
        <v>0</v>
      </c>
      <c r="AL61" s="23" t="str">
        <f t="shared" si="39"/>
        <v>X</v>
      </c>
      <c r="AM61" s="26">
        <f t="shared" si="40"/>
        <v>0</v>
      </c>
      <c r="AN61" s="23" t="str">
        <f t="shared" si="41"/>
        <v>X</v>
      </c>
      <c r="AO61" s="26">
        <f t="shared" si="42"/>
        <v>0</v>
      </c>
      <c r="AP61" s="23" t="str">
        <f t="shared" si="43"/>
        <v>X</v>
      </c>
      <c r="AQ61" s="26">
        <f t="shared" si="44"/>
        <v>0</v>
      </c>
      <c r="AR61" s="23" t="str">
        <f t="shared" si="45"/>
        <v>X</v>
      </c>
      <c r="AS61" s="26">
        <f t="shared" si="46"/>
        <v>0</v>
      </c>
      <c r="AT61" s="71"/>
      <c r="AU61" s="71"/>
      <c r="AV61" s="71"/>
      <c r="AW61" s="71"/>
      <c r="AX61" s="71"/>
      <c r="AY61" s="71"/>
      <c r="AZ61" s="23" t="str">
        <f t="shared" si="47"/>
        <v>X</v>
      </c>
      <c r="BA61" s="26">
        <f t="shared" si="48"/>
        <v>0</v>
      </c>
      <c r="BB61" s="62">
        <f t="shared" si="49"/>
        <v>0</v>
      </c>
      <c r="BC61" s="24">
        <f t="shared" si="50"/>
        <v>0</v>
      </c>
      <c r="BD61" s="62" t="e">
        <f t="shared" si="51"/>
        <v>#DIV/0!</v>
      </c>
      <c r="BE61" s="24" t="e">
        <f t="shared" si="52"/>
        <v>#DIV/0!</v>
      </c>
      <c r="BF61" s="15">
        <f t="shared" si="53"/>
        <v>0</v>
      </c>
      <c r="BG61" s="1" t="str">
        <f t="shared" si="54"/>
        <v>YK</v>
      </c>
    </row>
    <row r="62" spans="1:59" ht="18" customHeight="1">
      <c r="A62" s="12">
        <v>3</v>
      </c>
      <c r="B62" s="36" t="s">
        <v>51</v>
      </c>
      <c r="C62" s="31" t="s">
        <v>50</v>
      </c>
      <c r="D62" s="37">
        <v>35706</v>
      </c>
      <c r="E62" s="58"/>
      <c r="F62" s="59"/>
      <c r="G62" s="60"/>
      <c r="H62" s="25">
        <f t="shared" si="33"/>
        <v>0</v>
      </c>
      <c r="I62" s="58"/>
      <c r="J62" s="59"/>
      <c r="K62" s="60"/>
      <c r="L62" s="25">
        <f t="shared" si="34"/>
        <v>0</v>
      </c>
      <c r="M62" s="58"/>
      <c r="N62" s="59"/>
      <c r="O62" s="60"/>
      <c r="P62" s="25">
        <f t="shared" si="35"/>
        <v>0</v>
      </c>
      <c r="Q62" s="58"/>
      <c r="R62" s="59"/>
      <c r="S62" s="60"/>
      <c r="T62" s="25">
        <f t="shared" si="36"/>
        <v>0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8"/>
      <c r="AH62" s="9"/>
      <c r="AI62" s="10"/>
      <c r="AJ62" s="25">
        <f t="shared" si="37"/>
        <v>0</v>
      </c>
      <c r="AK62" s="11">
        <f t="shared" si="38"/>
        <v>0</v>
      </c>
      <c r="AL62" s="23" t="str">
        <f t="shared" si="39"/>
        <v>X</v>
      </c>
      <c r="AM62" s="26">
        <f t="shared" si="40"/>
        <v>0</v>
      </c>
      <c r="AN62" s="23" t="str">
        <f t="shared" si="41"/>
        <v>X</v>
      </c>
      <c r="AO62" s="26">
        <f t="shared" si="42"/>
        <v>0</v>
      </c>
      <c r="AP62" s="23" t="str">
        <f t="shared" si="43"/>
        <v>X</v>
      </c>
      <c r="AQ62" s="26">
        <f t="shared" si="44"/>
        <v>0</v>
      </c>
      <c r="AR62" s="23" t="str">
        <f t="shared" si="45"/>
        <v>X</v>
      </c>
      <c r="AS62" s="26">
        <f t="shared" si="46"/>
        <v>0</v>
      </c>
      <c r="AT62" s="71"/>
      <c r="AU62" s="71"/>
      <c r="AV62" s="71"/>
      <c r="AW62" s="71"/>
      <c r="AX62" s="71"/>
      <c r="AY62" s="71"/>
      <c r="AZ62" s="23" t="str">
        <f t="shared" si="47"/>
        <v>X</v>
      </c>
      <c r="BA62" s="26">
        <f t="shared" si="48"/>
        <v>0</v>
      </c>
      <c r="BB62" s="62">
        <f t="shared" si="49"/>
        <v>0</v>
      </c>
      <c r="BC62" s="24">
        <f t="shared" si="50"/>
        <v>0</v>
      </c>
      <c r="BD62" s="62" t="e">
        <f t="shared" si="51"/>
        <v>#DIV/0!</v>
      </c>
      <c r="BE62" s="24" t="e">
        <f t="shared" si="52"/>
        <v>#DIV/0!</v>
      </c>
      <c r="BF62" s="15">
        <f t="shared" si="53"/>
        <v>0</v>
      </c>
      <c r="BG62" s="1" t="str">
        <f t="shared" si="54"/>
        <v>YK</v>
      </c>
    </row>
    <row r="63" spans="1:59" ht="18" customHeight="1">
      <c r="A63" s="7">
        <v>4</v>
      </c>
      <c r="B63" s="30" t="s">
        <v>90</v>
      </c>
      <c r="C63" s="31" t="s">
        <v>12</v>
      </c>
      <c r="D63" s="37">
        <v>35719</v>
      </c>
      <c r="E63" s="58"/>
      <c r="F63" s="59"/>
      <c r="G63" s="60"/>
      <c r="H63" s="25">
        <f t="shared" si="33"/>
        <v>0</v>
      </c>
      <c r="I63" s="58"/>
      <c r="J63" s="59"/>
      <c r="K63" s="60"/>
      <c r="L63" s="25">
        <f t="shared" si="34"/>
        <v>0</v>
      </c>
      <c r="M63" s="58"/>
      <c r="N63" s="59"/>
      <c r="O63" s="60"/>
      <c r="P63" s="25">
        <f t="shared" si="35"/>
        <v>0</v>
      </c>
      <c r="Q63" s="58"/>
      <c r="R63" s="59"/>
      <c r="S63" s="60"/>
      <c r="T63" s="25">
        <f t="shared" si="36"/>
        <v>0</v>
      </c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8"/>
      <c r="AH63" s="9"/>
      <c r="AI63" s="10"/>
      <c r="AJ63" s="25">
        <f t="shared" si="37"/>
        <v>0</v>
      </c>
      <c r="AK63" s="11">
        <f t="shared" si="38"/>
        <v>0</v>
      </c>
      <c r="AL63" s="23" t="str">
        <f t="shared" si="39"/>
        <v>X</v>
      </c>
      <c r="AM63" s="27">
        <f t="shared" si="40"/>
        <v>0</v>
      </c>
      <c r="AN63" s="23" t="str">
        <f t="shared" si="41"/>
        <v>X</v>
      </c>
      <c r="AO63" s="27">
        <f t="shared" si="42"/>
        <v>0</v>
      </c>
      <c r="AP63" s="23" t="str">
        <f t="shared" si="43"/>
        <v>X</v>
      </c>
      <c r="AQ63" s="27">
        <f t="shared" si="44"/>
        <v>0</v>
      </c>
      <c r="AR63" s="23" t="str">
        <f t="shared" si="45"/>
        <v>X</v>
      </c>
      <c r="AS63" s="27">
        <f t="shared" si="46"/>
        <v>0</v>
      </c>
      <c r="AT63" s="72"/>
      <c r="AU63" s="72"/>
      <c r="AV63" s="72"/>
      <c r="AW63" s="72"/>
      <c r="AX63" s="72"/>
      <c r="AY63" s="72"/>
      <c r="AZ63" s="23" t="str">
        <f t="shared" si="47"/>
        <v>X</v>
      </c>
      <c r="BA63" s="26">
        <f t="shared" si="48"/>
        <v>0</v>
      </c>
      <c r="BB63" s="62">
        <f t="shared" si="49"/>
        <v>0</v>
      </c>
      <c r="BC63" s="24">
        <f t="shared" si="50"/>
        <v>0</v>
      </c>
      <c r="BD63" s="62" t="e">
        <f t="shared" si="51"/>
        <v>#DIV/0!</v>
      </c>
      <c r="BE63" s="28" t="e">
        <f t="shared" si="52"/>
        <v>#DIV/0!</v>
      </c>
      <c r="BF63" s="15">
        <f t="shared" si="53"/>
        <v>0</v>
      </c>
      <c r="BG63" s="1" t="str">
        <f t="shared" si="54"/>
        <v>YK</v>
      </c>
    </row>
    <row r="64" spans="1:59" ht="18" customHeight="1">
      <c r="A64" s="12">
        <v>5</v>
      </c>
      <c r="B64" s="30" t="s">
        <v>87</v>
      </c>
      <c r="C64" s="31" t="s">
        <v>12</v>
      </c>
      <c r="D64" s="37">
        <v>35694</v>
      </c>
      <c r="E64" s="58"/>
      <c r="F64" s="59"/>
      <c r="G64" s="60"/>
      <c r="H64" s="25">
        <f t="shared" si="33"/>
        <v>0</v>
      </c>
      <c r="I64" s="58"/>
      <c r="J64" s="59"/>
      <c r="K64" s="60"/>
      <c r="L64" s="25">
        <f t="shared" si="34"/>
        <v>0</v>
      </c>
      <c r="M64" s="58"/>
      <c r="N64" s="59"/>
      <c r="O64" s="60"/>
      <c r="P64" s="25">
        <f t="shared" si="35"/>
        <v>0</v>
      </c>
      <c r="Q64" s="58"/>
      <c r="R64" s="59"/>
      <c r="S64" s="60"/>
      <c r="T64" s="25">
        <f t="shared" si="36"/>
        <v>0</v>
      </c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8"/>
      <c r="AH64" s="9"/>
      <c r="AI64" s="10"/>
      <c r="AJ64" s="25">
        <f t="shared" si="37"/>
        <v>0</v>
      </c>
      <c r="AK64" s="11">
        <f t="shared" si="38"/>
        <v>0</v>
      </c>
      <c r="AL64" s="23" t="str">
        <f t="shared" si="39"/>
        <v>X</v>
      </c>
      <c r="AM64" s="27">
        <f t="shared" si="40"/>
        <v>0</v>
      </c>
      <c r="AN64" s="23" t="str">
        <f t="shared" si="41"/>
        <v>X</v>
      </c>
      <c r="AO64" s="27">
        <f t="shared" si="42"/>
        <v>0</v>
      </c>
      <c r="AP64" s="23" t="str">
        <f t="shared" si="43"/>
        <v>X</v>
      </c>
      <c r="AQ64" s="27">
        <f t="shared" si="44"/>
        <v>0</v>
      </c>
      <c r="AR64" s="23" t="str">
        <f t="shared" si="45"/>
        <v>X</v>
      </c>
      <c r="AS64" s="27">
        <f t="shared" si="46"/>
        <v>0</v>
      </c>
      <c r="AT64" s="72"/>
      <c r="AU64" s="72"/>
      <c r="AV64" s="72"/>
      <c r="AW64" s="72"/>
      <c r="AX64" s="72"/>
      <c r="AY64" s="72"/>
      <c r="AZ64" s="23" t="str">
        <f t="shared" si="47"/>
        <v>X</v>
      </c>
      <c r="BA64" s="26">
        <f t="shared" si="48"/>
        <v>0</v>
      </c>
      <c r="BB64" s="62">
        <f t="shared" si="49"/>
        <v>0</v>
      </c>
      <c r="BC64" s="24">
        <f t="shared" si="50"/>
        <v>0</v>
      </c>
      <c r="BD64" s="62" t="e">
        <f t="shared" si="51"/>
        <v>#DIV/0!</v>
      </c>
      <c r="BE64" s="28" t="e">
        <f t="shared" si="52"/>
        <v>#DIV/0!</v>
      </c>
      <c r="BF64" s="15">
        <f t="shared" si="53"/>
        <v>0</v>
      </c>
      <c r="BG64" s="1" t="str">
        <f t="shared" si="54"/>
        <v>YK</v>
      </c>
    </row>
    <row r="65" spans="1:59" ht="18" customHeight="1">
      <c r="A65" s="7">
        <v>6</v>
      </c>
      <c r="B65" s="30" t="s">
        <v>88</v>
      </c>
      <c r="C65" s="31" t="s">
        <v>12</v>
      </c>
      <c r="D65" s="37">
        <v>35575</v>
      </c>
      <c r="E65" s="58"/>
      <c r="F65" s="59"/>
      <c r="G65" s="60"/>
      <c r="H65" s="25">
        <f t="shared" si="33"/>
        <v>0</v>
      </c>
      <c r="I65" s="58"/>
      <c r="J65" s="59"/>
      <c r="K65" s="60"/>
      <c r="L65" s="25">
        <f t="shared" si="34"/>
        <v>0</v>
      </c>
      <c r="M65" s="58"/>
      <c r="N65" s="59"/>
      <c r="O65" s="60"/>
      <c r="P65" s="25">
        <f t="shared" si="35"/>
        <v>0</v>
      </c>
      <c r="Q65" s="58"/>
      <c r="R65" s="59"/>
      <c r="S65" s="60"/>
      <c r="T65" s="25">
        <f t="shared" si="36"/>
        <v>0</v>
      </c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8"/>
      <c r="AH65" s="9"/>
      <c r="AI65" s="10"/>
      <c r="AJ65" s="25">
        <f t="shared" si="37"/>
        <v>0</v>
      </c>
      <c r="AK65" s="11">
        <f t="shared" si="38"/>
        <v>0</v>
      </c>
      <c r="AL65" s="23" t="str">
        <f t="shared" si="39"/>
        <v>X</v>
      </c>
      <c r="AM65" s="27">
        <f t="shared" si="40"/>
        <v>0</v>
      </c>
      <c r="AN65" s="23" t="str">
        <f t="shared" si="41"/>
        <v>X</v>
      </c>
      <c r="AO65" s="27">
        <f t="shared" si="42"/>
        <v>0</v>
      </c>
      <c r="AP65" s="23" t="str">
        <f t="shared" si="43"/>
        <v>X</v>
      </c>
      <c r="AQ65" s="27">
        <f t="shared" si="44"/>
        <v>0</v>
      </c>
      <c r="AR65" s="23" t="str">
        <f t="shared" si="45"/>
        <v>X</v>
      </c>
      <c r="AS65" s="27">
        <f t="shared" si="46"/>
        <v>0</v>
      </c>
      <c r="AT65" s="72"/>
      <c r="AU65" s="72"/>
      <c r="AV65" s="72"/>
      <c r="AW65" s="72"/>
      <c r="AX65" s="72"/>
      <c r="AY65" s="72"/>
      <c r="AZ65" s="23" t="str">
        <f t="shared" si="47"/>
        <v>X</v>
      </c>
      <c r="BA65" s="26">
        <f t="shared" si="48"/>
        <v>0</v>
      </c>
      <c r="BB65" s="62">
        <f t="shared" si="49"/>
        <v>0</v>
      </c>
      <c r="BC65" s="24">
        <f t="shared" si="50"/>
        <v>0</v>
      </c>
      <c r="BD65" s="62" t="e">
        <f t="shared" si="51"/>
        <v>#DIV/0!</v>
      </c>
      <c r="BE65" s="28" t="e">
        <f t="shared" si="52"/>
        <v>#DIV/0!</v>
      </c>
      <c r="BF65" s="15">
        <f t="shared" si="53"/>
        <v>0</v>
      </c>
      <c r="BG65" s="1" t="str">
        <f t="shared" si="54"/>
        <v>YK</v>
      </c>
    </row>
    <row r="66" spans="1:59" ht="18" customHeight="1">
      <c r="A66" s="12">
        <v>7</v>
      </c>
      <c r="B66" s="30" t="s">
        <v>33</v>
      </c>
      <c r="C66" s="31" t="s">
        <v>96</v>
      </c>
      <c r="D66" s="37">
        <v>35454</v>
      </c>
      <c r="E66" s="58"/>
      <c r="F66" s="59"/>
      <c r="G66" s="60"/>
      <c r="H66" s="25">
        <f t="shared" si="33"/>
        <v>0</v>
      </c>
      <c r="I66" s="58"/>
      <c r="J66" s="59"/>
      <c r="K66" s="60"/>
      <c r="L66" s="25">
        <f t="shared" si="34"/>
        <v>0</v>
      </c>
      <c r="M66" s="58"/>
      <c r="N66" s="59"/>
      <c r="O66" s="60"/>
      <c r="P66" s="25">
        <f t="shared" si="35"/>
        <v>0</v>
      </c>
      <c r="Q66" s="58"/>
      <c r="R66" s="59"/>
      <c r="S66" s="60"/>
      <c r="T66" s="25">
        <f t="shared" si="36"/>
        <v>0</v>
      </c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8"/>
      <c r="AH66" s="9"/>
      <c r="AI66" s="10"/>
      <c r="AJ66" s="25">
        <f t="shared" si="37"/>
        <v>0</v>
      </c>
      <c r="AK66" s="11">
        <f t="shared" si="38"/>
        <v>0</v>
      </c>
      <c r="AL66" s="23" t="str">
        <f t="shared" si="39"/>
        <v>X</v>
      </c>
      <c r="AM66" s="27">
        <f t="shared" si="40"/>
        <v>0</v>
      </c>
      <c r="AN66" s="23" t="str">
        <f t="shared" si="41"/>
        <v>X</v>
      </c>
      <c r="AO66" s="27">
        <f t="shared" si="42"/>
        <v>0</v>
      </c>
      <c r="AP66" s="23" t="str">
        <f t="shared" si="43"/>
        <v>X</v>
      </c>
      <c r="AQ66" s="27">
        <f t="shared" si="44"/>
        <v>0</v>
      </c>
      <c r="AR66" s="23" t="str">
        <f t="shared" si="45"/>
        <v>X</v>
      </c>
      <c r="AS66" s="27">
        <f t="shared" si="46"/>
        <v>0</v>
      </c>
      <c r="AT66" s="72"/>
      <c r="AU66" s="72"/>
      <c r="AV66" s="72"/>
      <c r="AW66" s="72"/>
      <c r="AX66" s="72"/>
      <c r="AY66" s="72"/>
      <c r="AZ66" s="23" t="str">
        <f t="shared" si="47"/>
        <v>X</v>
      </c>
      <c r="BA66" s="26">
        <f t="shared" si="48"/>
        <v>0</v>
      </c>
      <c r="BB66" s="62">
        <f t="shared" si="49"/>
        <v>0</v>
      </c>
      <c r="BC66" s="24">
        <f t="shared" si="50"/>
        <v>0</v>
      </c>
      <c r="BD66" s="62" t="e">
        <f t="shared" si="51"/>
        <v>#DIV/0!</v>
      </c>
      <c r="BE66" s="28" t="e">
        <f t="shared" si="52"/>
        <v>#DIV/0!</v>
      </c>
      <c r="BF66" s="15">
        <f t="shared" si="53"/>
        <v>0</v>
      </c>
      <c r="BG66" s="1" t="str">
        <f t="shared" si="54"/>
        <v>YK</v>
      </c>
    </row>
    <row r="67" spans="1:59" ht="18" customHeight="1">
      <c r="A67" s="126">
        <v>9</v>
      </c>
      <c r="B67" s="127" t="s">
        <v>35</v>
      </c>
      <c r="C67" s="128" t="s">
        <v>36</v>
      </c>
      <c r="D67" s="129" t="s">
        <v>233</v>
      </c>
      <c r="E67" s="58"/>
      <c r="F67" s="59"/>
      <c r="G67" s="60"/>
      <c r="H67" s="25">
        <f aca="true" t="shared" si="55" ref="H67:H75">ROUND((E67*0.2+F67*0.1+G67*0.7),1)</f>
        <v>0</v>
      </c>
      <c r="I67" s="58"/>
      <c r="J67" s="59"/>
      <c r="K67" s="60"/>
      <c r="L67" s="25">
        <f aca="true" t="shared" si="56" ref="L67:L75">ROUND((I67*0.2+J67*0.1+K67*0.7),1)</f>
        <v>0</v>
      </c>
      <c r="M67" s="58"/>
      <c r="N67" s="59"/>
      <c r="O67" s="60"/>
      <c r="P67" s="25">
        <f aca="true" t="shared" si="57" ref="P67:P75">ROUND((M67*0.2+N67*0.1+O67*0.7),1)</f>
        <v>0</v>
      </c>
      <c r="Q67" s="75"/>
      <c r="R67" s="76"/>
      <c r="S67" s="60"/>
      <c r="T67" s="25">
        <f aca="true" t="shared" si="58" ref="T67:T75">ROUND((Q67*0.2+R67*0.1+S67*0.7),1)</f>
        <v>0</v>
      </c>
      <c r="U67" s="58"/>
      <c r="V67" s="59"/>
      <c r="W67" s="60"/>
      <c r="X67" s="25">
        <f aca="true" t="shared" si="59" ref="X67:X75">ROUND((U67*0.2+V67*0.1+W67*0.7),1)</f>
        <v>0</v>
      </c>
      <c r="Y67" s="58"/>
      <c r="Z67" s="59"/>
      <c r="AA67" s="60"/>
      <c r="AB67" s="25">
        <f aca="true" t="shared" si="60" ref="AB67:AB75">ROUND((Y67*0.2+Z67*0.1+AA67*0.7),1)</f>
        <v>0</v>
      </c>
      <c r="AC67" s="58"/>
      <c r="AD67" s="59"/>
      <c r="AE67" s="60"/>
      <c r="AF67" s="25">
        <f aca="true" t="shared" si="61" ref="AF67:AF75">ROUND((AC67*0.2+AD67*0.1+AE67*0.7),1)</f>
        <v>0</v>
      </c>
      <c r="AG67" s="58"/>
      <c r="AH67" s="59"/>
      <c r="AI67" s="60"/>
      <c r="AJ67" s="25">
        <f aca="true" t="shared" si="62" ref="AJ67:AJ75">ROUND((AG67*0.2+AH67*0.1+AI67*0.7),1)</f>
        <v>0</v>
      </c>
      <c r="AK67" s="11">
        <f aca="true" t="shared" si="63" ref="AK67:AK75">ROUND((SUMPRODUCT($E$5:$AF$5,E67:AF67)/SUM($E$5:$AF$5)),2)</f>
        <v>0</v>
      </c>
      <c r="AL67" s="23" t="str">
        <f aca="true" t="shared" si="64" ref="AL67:AL75">IF(AND(8.5&lt;=H67,H67&lt;=10),"A",IF(AND(7&lt;=H67,H67&lt;=8.4),"B",IF(AND(5.5&lt;=H67,H67&lt;=6.9),"C",IF(AND(4&lt;=H67,H67&lt;=5.4),"D",IF(H67=0,"X","F")))))</f>
        <v>X</v>
      </c>
      <c r="AM67" s="26">
        <f aca="true" t="shared" si="65" ref="AM67:AM75">IF(AND(8.5&lt;=H67,H67&lt;=10),4,IF(AND(7&lt;=H67,H67&lt;=8.4),3,IF(AND(5.5&lt;=H67,H67&lt;=6.9),2,IF(AND(4&lt;=H67,H67&lt;=5.4),1,0))))</f>
        <v>0</v>
      </c>
      <c r="AN67" s="23" t="str">
        <f aca="true" t="shared" si="66" ref="AN67:AN75">IF(AND(8.5&lt;=L67,L67&lt;=10),"A",IF(AND(7&lt;=L67,L67&lt;=8.4),"B",IF(AND(5.5&lt;=L67,L67&lt;=6.9),"C",IF(AND(4&lt;=L67,L67&lt;=5.4),"D",IF(L67=0,"X","F")))))</f>
        <v>X</v>
      </c>
      <c r="AO67" s="26">
        <f aca="true" t="shared" si="67" ref="AO67:AO75">IF(AND(8.5&lt;=L67,L67&lt;=10),4,IF(AND(7&lt;=L67,L67&lt;=8.4),3,IF(AND(5.5&lt;=L67,L67&lt;=6.9),2,IF(AND(4&lt;=L67,L67&lt;=5.4),1,0))))</f>
        <v>0</v>
      </c>
      <c r="AP67" s="23" t="str">
        <f aca="true" t="shared" si="68" ref="AP67:AP75">IF(AND(8.5&lt;=P67,P67&lt;=10),"A",IF(AND(7&lt;=P67,P67&lt;=8.4),"B",IF(AND(5.5&lt;=P67,P67&lt;=6.9),"C",IF(AND(4&lt;=P67,P67&lt;=5.4),"D",IF(P67=0,"X","F")))))</f>
        <v>X</v>
      </c>
      <c r="AQ67" s="26">
        <f aca="true" t="shared" si="69" ref="AQ67:AQ75">IF(AND(8.5&lt;=P67,P67&lt;=10),4,IF(AND(7&lt;=P67,P67&lt;=8.4),3,IF(AND(5.5&lt;=P67,P67&lt;=6.9),2,IF(AND(4&lt;=P67,P67&lt;=5.4),1,0))))</f>
        <v>0</v>
      </c>
      <c r="AR67" s="23" t="str">
        <f aca="true" t="shared" si="70" ref="AR67:AR75">IF(AND(8.5&lt;=T67,T67&lt;=10),"A",IF(AND(7&lt;=T67,T67&lt;=8.4),"B",IF(AND(5.5&lt;=T67,T67&lt;=6.9),"C",IF(AND(4&lt;=T67,T67&lt;=5.4),"D",IF(T67=0,"X","F")))))</f>
        <v>X</v>
      </c>
      <c r="AS67" s="26">
        <f aca="true" t="shared" si="71" ref="AS67:AS75">IF(AND(8.5&lt;=T67,T67&lt;=10),4,IF(AND(7&lt;=T67,T67&lt;=8.4),3,IF(AND(5.5&lt;=T67,T67&lt;=6.9),2,IF(AND(4&lt;=T67,T67&lt;=5.4),1,0))))</f>
        <v>0</v>
      </c>
      <c r="AT67" s="23" t="str">
        <f aca="true" t="shared" si="72" ref="AT67:AT75">IF(AND(8.5&lt;=X67,X67&lt;=10),"A",IF(AND(7&lt;=X67,X67&lt;=8.4),"B",IF(AND(5.5&lt;=X67,X67&lt;=6.9),"C",IF(AND(4&lt;=X67,X67&lt;=5.4),"D",IF(X67=0,"X","F")))))</f>
        <v>X</v>
      </c>
      <c r="AU67" s="26">
        <f aca="true" t="shared" si="73" ref="AU67:AU75">IF(AND(8.5&lt;=X67,X67&lt;=10),4,IF(AND(7&lt;=X67,X67&lt;=8.4),3,IF(AND(5.5&lt;=X67,X67&lt;=6.9),2,IF(AND(4&lt;=X67,X67&lt;=5.4),1,0))))</f>
        <v>0</v>
      </c>
      <c r="AV67" s="23" t="str">
        <f aca="true" t="shared" si="74" ref="AV67:AV75">IF(AND(8.5&lt;=AB67,AB67&lt;=10),"A",IF(AND(7&lt;=AB67,AB67&lt;=8.4),"B",IF(AND(5.5&lt;=AB67,AB67&lt;=6.9),"C",IF(AND(4&lt;=AB67,AB67&lt;=5.4),"D",IF(AB67=0,"X","F")))))</f>
        <v>X</v>
      </c>
      <c r="AW67" s="26">
        <f aca="true" t="shared" si="75" ref="AW67:AW75">IF(AND(8.5&lt;=AB67,AB67&lt;=10),4,IF(AND(7&lt;=AB67,AB67&lt;=8.4),3,IF(AND(5.5&lt;=AB67,AB67&lt;=6.9),2,IF(AND(4&lt;=AB67,AB67&lt;=5.4),1,0))))</f>
        <v>0</v>
      </c>
      <c r="AX67" s="23" t="str">
        <f aca="true" t="shared" si="76" ref="AX67:AX75">IF(AND(8.5&lt;=AF67,AF67&lt;=10),"A",IF(AND(7&lt;=AF67,AF67&lt;=8.4),"B",IF(AND(5.5&lt;=AF67,AF67&lt;=6.9),"C",IF(AND(4&lt;=AF67,AF67&lt;=5.4),"D",IF(AF67=0,"X","F")))))</f>
        <v>X</v>
      </c>
      <c r="AY67" s="26">
        <f aca="true" t="shared" si="77" ref="AY67:AY75">IF(AND(8.5&lt;=AF67,AF67&lt;=10),4,IF(AND(7&lt;=AF67,AF67&lt;=8.4),3,IF(AND(5.5&lt;=AF67,AF67&lt;=6.9),2,IF(AND(4&lt;=AF67,AF67&lt;=5.4),1,0))))</f>
        <v>0</v>
      </c>
      <c r="AZ67" s="23" t="str">
        <f aca="true" t="shared" si="78" ref="AZ67:AZ75">IF(AND(8.5&lt;=AJ67,AJ67&lt;=10),"A",IF(AND(7&lt;=AJ67,AJ67&lt;=8.4),"B",IF(AND(5.5&lt;=AJ67,AJ67&lt;=6.9),"C",IF(AND(4&lt;=AJ67,AJ67&lt;=5.4),"D",IF(AJ67=0,"X","F")))))</f>
        <v>X</v>
      </c>
      <c r="BA67" s="26">
        <f aca="true" t="shared" si="79" ref="BA67:BA75">IF(AND(8.5&lt;=AJ67,AJ67&lt;=10),4,IF(AND(7&lt;=AJ67,AJ67&lt;=8.4),3,IF(AND(5.5&lt;=AJ67,AJ67&lt;=6.9),2,IF(AND(4&lt;=AJ67,AJ67&lt;=5.4),1,0))))</f>
        <v>0</v>
      </c>
      <c r="BB67" s="62">
        <f aca="true" t="shared" si="80" ref="BB67:BB75">ROUND((SUMPRODUCT($AM$5:$AY$5,AM67:AY67)/SUM($AM$5:$AY$5)),2)</f>
        <v>0</v>
      </c>
      <c r="BC67" s="24">
        <f aca="true" t="shared" si="81" ref="BC67:BC75">SUMIF(AM67:AY67,$BG$2,$AM$5:$AY$5)</f>
        <v>0</v>
      </c>
      <c r="BD67" s="62" t="e">
        <f aca="true" t="shared" si="82" ref="BD67:BD75">ROUND((SUMPRODUCT($AM$5:$AY$5,AM67:AY67)/BC67),2)</f>
        <v>#DIV/0!</v>
      </c>
      <c r="BE67" s="24" t="e">
        <f aca="true" t="shared" si="83" ref="BE67:BE75">IF(AND(3.6&lt;=BD67,BD67&lt;=4),"XuÊt s¾c",IF(AND(3.2&lt;=BD67,BD67&lt;=3.59),"Giái",IF(AND(2.5&lt;=BD67,BD67&lt;=3.19),"Kh¸",IF(AND(2&lt;=BD67,BD67&lt;=2.49),"Trung b×nh",IF(AND(1&lt;=BD67,BD67&lt;=1.99),"Trung b×nh yÕu","KÐm")))))</f>
        <v>#DIV/0!</v>
      </c>
      <c r="BF67" s="15">
        <f aca="true" t="shared" si="84" ref="BF67:BF75">(G67+K67+O67+S67+AI67)/5</f>
        <v>0</v>
      </c>
      <c r="BG67" s="1" t="str">
        <f aca="true" t="shared" si="85" ref="BG67:BG75">IF(AND(BF67&gt;=8,BF67&lt;=10),"Giỏi",IF(AND(BF67&gt;=7,BF67&lt;8),"Khá",IF(AND(BF67&gt;=6,BF67&lt;7),"TBK",IF(AND(BF67&gt;=5,BF67&lt;6),"TB","YK"))))</f>
        <v>YK</v>
      </c>
    </row>
    <row r="68" spans="1:59" ht="18" customHeight="1">
      <c r="A68" s="7">
        <v>10</v>
      </c>
      <c r="B68" s="120" t="s">
        <v>46</v>
      </c>
      <c r="C68" s="119" t="s">
        <v>47</v>
      </c>
      <c r="D68" s="129" t="s">
        <v>233</v>
      </c>
      <c r="E68" s="58"/>
      <c r="F68" s="59"/>
      <c r="G68" s="60"/>
      <c r="H68" s="25">
        <f t="shared" si="55"/>
        <v>0</v>
      </c>
      <c r="I68" s="58"/>
      <c r="J68" s="59"/>
      <c r="K68" s="60"/>
      <c r="L68" s="25">
        <f t="shared" si="56"/>
        <v>0</v>
      </c>
      <c r="M68" s="58"/>
      <c r="N68" s="59"/>
      <c r="O68" s="60"/>
      <c r="P68" s="25">
        <f t="shared" si="57"/>
        <v>0</v>
      </c>
      <c r="Q68" s="58"/>
      <c r="R68" s="59"/>
      <c r="S68" s="60"/>
      <c r="T68" s="25">
        <f t="shared" si="58"/>
        <v>0</v>
      </c>
      <c r="U68" s="58"/>
      <c r="V68" s="59"/>
      <c r="W68" s="60"/>
      <c r="X68" s="25">
        <f t="shared" si="59"/>
        <v>0</v>
      </c>
      <c r="Y68" s="58"/>
      <c r="Z68" s="59"/>
      <c r="AA68" s="60"/>
      <c r="AB68" s="25">
        <f t="shared" si="60"/>
        <v>0</v>
      </c>
      <c r="AC68" s="58"/>
      <c r="AD68" s="59"/>
      <c r="AE68" s="60"/>
      <c r="AF68" s="25">
        <f t="shared" si="61"/>
        <v>0</v>
      </c>
      <c r="AG68" s="58"/>
      <c r="AH68" s="59"/>
      <c r="AI68" s="60"/>
      <c r="AJ68" s="25">
        <f t="shared" si="62"/>
        <v>0</v>
      </c>
      <c r="AK68" s="11">
        <f t="shared" si="63"/>
        <v>0</v>
      </c>
      <c r="AL68" s="23" t="str">
        <f t="shared" si="64"/>
        <v>X</v>
      </c>
      <c r="AM68" s="26">
        <f t="shared" si="65"/>
        <v>0</v>
      </c>
      <c r="AN68" s="23" t="str">
        <f t="shared" si="66"/>
        <v>X</v>
      </c>
      <c r="AO68" s="26">
        <f t="shared" si="67"/>
        <v>0</v>
      </c>
      <c r="AP68" s="23" t="str">
        <f t="shared" si="68"/>
        <v>X</v>
      </c>
      <c r="AQ68" s="26">
        <f t="shared" si="69"/>
        <v>0</v>
      </c>
      <c r="AR68" s="23" t="str">
        <f t="shared" si="70"/>
        <v>X</v>
      </c>
      <c r="AS68" s="26">
        <f t="shared" si="71"/>
        <v>0</v>
      </c>
      <c r="AT68" s="23" t="str">
        <f t="shared" si="72"/>
        <v>X</v>
      </c>
      <c r="AU68" s="26">
        <f t="shared" si="73"/>
        <v>0</v>
      </c>
      <c r="AV68" s="23" t="str">
        <f t="shared" si="74"/>
        <v>X</v>
      </c>
      <c r="AW68" s="26">
        <f t="shared" si="75"/>
        <v>0</v>
      </c>
      <c r="AX68" s="23" t="str">
        <f t="shared" si="76"/>
        <v>X</v>
      </c>
      <c r="AY68" s="26">
        <f t="shared" si="77"/>
        <v>0</v>
      </c>
      <c r="AZ68" s="23" t="str">
        <f t="shared" si="78"/>
        <v>X</v>
      </c>
      <c r="BA68" s="26">
        <f t="shared" si="79"/>
        <v>0</v>
      </c>
      <c r="BB68" s="62">
        <f t="shared" si="80"/>
        <v>0</v>
      </c>
      <c r="BC68" s="24">
        <f t="shared" si="81"/>
        <v>0</v>
      </c>
      <c r="BD68" s="62" t="e">
        <f t="shared" si="82"/>
        <v>#DIV/0!</v>
      </c>
      <c r="BE68" s="24" t="e">
        <f t="shared" si="83"/>
        <v>#DIV/0!</v>
      </c>
      <c r="BF68" s="15">
        <f t="shared" si="84"/>
        <v>0</v>
      </c>
      <c r="BG68" s="1" t="str">
        <f t="shared" si="85"/>
        <v>YK</v>
      </c>
    </row>
    <row r="69" spans="1:59" ht="18" customHeight="1">
      <c r="A69" s="126">
        <v>11</v>
      </c>
      <c r="B69" s="120" t="s">
        <v>33</v>
      </c>
      <c r="C69" s="119" t="s">
        <v>48</v>
      </c>
      <c r="D69" s="129" t="s">
        <v>233</v>
      </c>
      <c r="E69" s="58"/>
      <c r="F69" s="59"/>
      <c r="G69" s="60"/>
      <c r="H69" s="25">
        <f t="shared" si="55"/>
        <v>0</v>
      </c>
      <c r="I69" s="58"/>
      <c r="J69" s="59"/>
      <c r="K69" s="60"/>
      <c r="L69" s="25">
        <f t="shared" si="56"/>
        <v>0</v>
      </c>
      <c r="M69" s="58"/>
      <c r="N69" s="59"/>
      <c r="O69" s="60"/>
      <c r="P69" s="25">
        <f t="shared" si="57"/>
        <v>0</v>
      </c>
      <c r="Q69" s="58"/>
      <c r="R69" s="59"/>
      <c r="S69" s="60"/>
      <c r="T69" s="25">
        <f t="shared" si="58"/>
        <v>0</v>
      </c>
      <c r="U69" s="58"/>
      <c r="V69" s="59"/>
      <c r="W69" s="60"/>
      <c r="X69" s="25">
        <f t="shared" si="59"/>
        <v>0</v>
      </c>
      <c r="Y69" s="58"/>
      <c r="Z69" s="59"/>
      <c r="AA69" s="60"/>
      <c r="AB69" s="25">
        <f t="shared" si="60"/>
        <v>0</v>
      </c>
      <c r="AC69" s="58"/>
      <c r="AD69" s="59"/>
      <c r="AE69" s="60"/>
      <c r="AF69" s="25">
        <f t="shared" si="61"/>
        <v>0</v>
      </c>
      <c r="AG69" s="58"/>
      <c r="AH69" s="59"/>
      <c r="AI69" s="60"/>
      <c r="AJ69" s="25">
        <f t="shared" si="62"/>
        <v>0</v>
      </c>
      <c r="AK69" s="11">
        <f t="shared" si="63"/>
        <v>0</v>
      </c>
      <c r="AL69" s="23" t="str">
        <f t="shared" si="64"/>
        <v>X</v>
      </c>
      <c r="AM69" s="26">
        <f t="shared" si="65"/>
        <v>0</v>
      </c>
      <c r="AN69" s="23" t="str">
        <f t="shared" si="66"/>
        <v>X</v>
      </c>
      <c r="AO69" s="26">
        <f t="shared" si="67"/>
        <v>0</v>
      </c>
      <c r="AP69" s="23" t="str">
        <f t="shared" si="68"/>
        <v>X</v>
      </c>
      <c r="AQ69" s="26">
        <f t="shared" si="69"/>
        <v>0</v>
      </c>
      <c r="AR69" s="23" t="str">
        <f t="shared" si="70"/>
        <v>X</v>
      </c>
      <c r="AS69" s="26">
        <f t="shared" si="71"/>
        <v>0</v>
      </c>
      <c r="AT69" s="23" t="str">
        <f t="shared" si="72"/>
        <v>X</v>
      </c>
      <c r="AU69" s="26">
        <f t="shared" si="73"/>
        <v>0</v>
      </c>
      <c r="AV69" s="23" t="str">
        <f t="shared" si="74"/>
        <v>X</v>
      </c>
      <c r="AW69" s="26">
        <f t="shared" si="75"/>
        <v>0</v>
      </c>
      <c r="AX69" s="23" t="str">
        <f t="shared" si="76"/>
        <v>X</v>
      </c>
      <c r="AY69" s="26">
        <f t="shared" si="77"/>
        <v>0</v>
      </c>
      <c r="AZ69" s="23" t="str">
        <f t="shared" si="78"/>
        <v>X</v>
      </c>
      <c r="BA69" s="26">
        <f t="shared" si="79"/>
        <v>0</v>
      </c>
      <c r="BB69" s="62">
        <f t="shared" si="80"/>
        <v>0</v>
      </c>
      <c r="BC69" s="24">
        <f t="shared" si="81"/>
        <v>0</v>
      </c>
      <c r="BD69" s="62" t="e">
        <f t="shared" si="82"/>
        <v>#DIV/0!</v>
      </c>
      <c r="BE69" s="24" t="e">
        <f t="shared" si="83"/>
        <v>#DIV/0!</v>
      </c>
      <c r="BF69" s="15">
        <f t="shared" si="84"/>
        <v>0</v>
      </c>
      <c r="BG69" s="1" t="str">
        <f t="shared" si="85"/>
        <v>YK</v>
      </c>
    </row>
    <row r="70" spans="1:59" ht="18" customHeight="1">
      <c r="A70" s="125">
        <v>12</v>
      </c>
      <c r="B70" s="120" t="s">
        <v>42</v>
      </c>
      <c r="C70" s="119" t="s">
        <v>43</v>
      </c>
      <c r="D70" s="129" t="s">
        <v>233</v>
      </c>
      <c r="E70" s="58"/>
      <c r="F70" s="59"/>
      <c r="G70" s="60"/>
      <c r="H70" s="25">
        <f t="shared" si="55"/>
        <v>0</v>
      </c>
      <c r="I70" s="58"/>
      <c r="J70" s="59"/>
      <c r="K70" s="60"/>
      <c r="L70" s="25">
        <f t="shared" si="56"/>
        <v>0</v>
      </c>
      <c r="M70" s="58"/>
      <c r="N70" s="59"/>
      <c r="O70" s="60"/>
      <c r="P70" s="25">
        <f t="shared" si="57"/>
        <v>0</v>
      </c>
      <c r="Q70" s="58"/>
      <c r="R70" s="59"/>
      <c r="S70" s="60"/>
      <c r="T70" s="25">
        <f t="shared" si="58"/>
        <v>0</v>
      </c>
      <c r="U70" s="58"/>
      <c r="V70" s="59"/>
      <c r="W70" s="60"/>
      <c r="X70" s="25">
        <f t="shared" si="59"/>
        <v>0</v>
      </c>
      <c r="Y70" s="58"/>
      <c r="Z70" s="59"/>
      <c r="AA70" s="60"/>
      <c r="AB70" s="25">
        <f t="shared" si="60"/>
        <v>0</v>
      </c>
      <c r="AC70" s="58"/>
      <c r="AD70" s="59"/>
      <c r="AE70" s="60"/>
      <c r="AF70" s="25">
        <f t="shared" si="61"/>
        <v>0</v>
      </c>
      <c r="AG70" s="58"/>
      <c r="AH70" s="59"/>
      <c r="AI70" s="60"/>
      <c r="AJ70" s="25">
        <f t="shared" si="62"/>
        <v>0</v>
      </c>
      <c r="AK70" s="11">
        <f t="shared" si="63"/>
        <v>0</v>
      </c>
      <c r="AL70" s="23" t="str">
        <f t="shared" si="64"/>
        <v>X</v>
      </c>
      <c r="AM70" s="26">
        <f t="shared" si="65"/>
        <v>0</v>
      </c>
      <c r="AN70" s="23" t="str">
        <f t="shared" si="66"/>
        <v>X</v>
      </c>
      <c r="AO70" s="26">
        <f t="shared" si="67"/>
        <v>0</v>
      </c>
      <c r="AP70" s="23" t="str">
        <f t="shared" si="68"/>
        <v>X</v>
      </c>
      <c r="AQ70" s="26">
        <f t="shared" si="69"/>
        <v>0</v>
      </c>
      <c r="AR70" s="23" t="str">
        <f t="shared" si="70"/>
        <v>X</v>
      </c>
      <c r="AS70" s="26">
        <f t="shared" si="71"/>
        <v>0</v>
      </c>
      <c r="AT70" s="23" t="str">
        <f t="shared" si="72"/>
        <v>X</v>
      </c>
      <c r="AU70" s="26">
        <f t="shared" si="73"/>
        <v>0</v>
      </c>
      <c r="AV70" s="23" t="str">
        <f t="shared" si="74"/>
        <v>X</v>
      </c>
      <c r="AW70" s="26">
        <f t="shared" si="75"/>
        <v>0</v>
      </c>
      <c r="AX70" s="23" t="str">
        <f t="shared" si="76"/>
        <v>X</v>
      </c>
      <c r="AY70" s="26">
        <f t="shared" si="77"/>
        <v>0</v>
      </c>
      <c r="AZ70" s="23" t="str">
        <f t="shared" si="78"/>
        <v>X</v>
      </c>
      <c r="BA70" s="26">
        <f t="shared" si="79"/>
        <v>0</v>
      </c>
      <c r="BB70" s="62">
        <f t="shared" si="80"/>
        <v>0</v>
      </c>
      <c r="BC70" s="24">
        <f t="shared" si="81"/>
        <v>0</v>
      </c>
      <c r="BD70" s="62" t="e">
        <f t="shared" si="82"/>
        <v>#DIV/0!</v>
      </c>
      <c r="BE70" s="24" t="e">
        <f t="shared" si="83"/>
        <v>#DIV/0!</v>
      </c>
      <c r="BF70" s="15">
        <f t="shared" si="84"/>
        <v>0</v>
      </c>
      <c r="BG70" s="1" t="str">
        <f t="shared" si="85"/>
        <v>YK</v>
      </c>
    </row>
    <row r="71" spans="1:59" ht="18" customHeight="1">
      <c r="A71" s="126">
        <v>13</v>
      </c>
      <c r="B71" s="120" t="s">
        <v>52</v>
      </c>
      <c r="C71" s="119" t="s">
        <v>53</v>
      </c>
      <c r="D71" s="129" t="s">
        <v>233</v>
      </c>
      <c r="E71" s="58"/>
      <c r="F71" s="59"/>
      <c r="G71" s="60"/>
      <c r="H71" s="25">
        <f>ROUND((E71*0.2+F71*0.1+G71*0.7),1)</f>
        <v>0</v>
      </c>
      <c r="I71" s="58"/>
      <c r="J71" s="59"/>
      <c r="K71" s="60"/>
      <c r="L71" s="25">
        <f>ROUND((I71*0.2+J71*0.1+K71*0.7),1)</f>
        <v>0</v>
      </c>
      <c r="M71" s="75"/>
      <c r="N71" s="76"/>
      <c r="O71" s="93"/>
      <c r="P71" s="25">
        <f>ROUND((M71*0.2+N71*0.1+O71*0.7),1)</f>
        <v>0</v>
      </c>
      <c r="Q71" s="8">
        <v>6</v>
      </c>
      <c r="R71" s="9">
        <v>7</v>
      </c>
      <c r="S71" s="10"/>
      <c r="T71" s="25">
        <f>ROUND((Q71*0.2+R71*0.1+S71*0.7),1)</f>
        <v>1.9</v>
      </c>
      <c r="U71" s="58"/>
      <c r="V71" s="59"/>
      <c r="W71" s="60"/>
      <c r="X71" s="25">
        <f>ROUND((U71*0.2+V71*0.1+W71*0.7),1)</f>
        <v>0</v>
      </c>
      <c r="Y71" s="58"/>
      <c r="Z71" s="59"/>
      <c r="AA71" s="60"/>
      <c r="AB71" s="25">
        <f>ROUND((Y71*0.2+Z71*0.1+AA71*0.7),1)</f>
        <v>0</v>
      </c>
      <c r="AC71" s="58"/>
      <c r="AD71" s="59"/>
      <c r="AE71" s="60"/>
      <c r="AF71" s="25">
        <f>ROUND((AC71*0.2+AD71*0.1+AE71*0.7),1)</f>
        <v>0</v>
      </c>
      <c r="AG71" s="58"/>
      <c r="AH71" s="59"/>
      <c r="AI71" s="60"/>
      <c r="AJ71" s="25">
        <f>ROUND((AG71*0.2+AH71*0.1+AI71*0.7),1)</f>
        <v>0</v>
      </c>
      <c r="AK71" s="11">
        <f>ROUND((SUMPRODUCT($E$5:$AF$5,E71:AF71)/SUM($E$5:$AF$5)),2)</f>
        <v>0.21</v>
      </c>
      <c r="AL71" s="23" t="str">
        <f>IF(AND(8.5&lt;=H71,H71&lt;=10),"A",IF(AND(7&lt;=H71,H71&lt;=8.4),"B",IF(AND(5.5&lt;=H71,H71&lt;=6.9),"C",IF(AND(4&lt;=H71,H71&lt;=5.4),"D",IF(H71=0,"X","F")))))</f>
        <v>X</v>
      </c>
      <c r="AM71" s="26">
        <f>IF(AND(8.5&lt;=H71,H71&lt;=10),4,IF(AND(7&lt;=H71,H71&lt;=8.4),3,IF(AND(5.5&lt;=H71,H71&lt;=6.9),2,IF(AND(4&lt;=H71,H71&lt;=5.4),1,0))))</f>
        <v>0</v>
      </c>
      <c r="AN71" s="23" t="str">
        <f>IF(AND(8.5&lt;=L71,L71&lt;=10),"A",IF(AND(7&lt;=L71,L71&lt;=8.4),"B",IF(AND(5.5&lt;=L71,L71&lt;=6.9),"C",IF(AND(4&lt;=L71,L71&lt;=5.4),"D",IF(L71=0,"X","F")))))</f>
        <v>X</v>
      </c>
      <c r="AO71" s="26">
        <f>IF(AND(8.5&lt;=L71,L71&lt;=10),4,IF(AND(7&lt;=L71,L71&lt;=8.4),3,IF(AND(5.5&lt;=L71,L71&lt;=6.9),2,IF(AND(4&lt;=L71,L71&lt;=5.4),1,0))))</f>
        <v>0</v>
      </c>
      <c r="AP71" s="23" t="str">
        <f>IF(AND(8.5&lt;=P71,P71&lt;=10),"A",IF(AND(7&lt;=P71,P71&lt;=8.4),"B",IF(AND(5.5&lt;=P71,P71&lt;=6.9),"C",IF(AND(4&lt;=P71,P71&lt;=5.4),"D",IF(P71=0,"X","F")))))</f>
        <v>X</v>
      </c>
      <c r="AQ71" s="26">
        <f>IF(AND(8.5&lt;=P71,P71&lt;=10),4,IF(AND(7&lt;=P71,P71&lt;=8.4),3,IF(AND(5.5&lt;=P71,P71&lt;=6.9),2,IF(AND(4&lt;=P71,P71&lt;=5.4),1,0))))</f>
        <v>0</v>
      </c>
      <c r="AR71" s="23" t="str">
        <f>IF(AND(8.5&lt;=T71,T71&lt;=10),"A",IF(AND(7&lt;=T71,T71&lt;=8.4),"B",IF(AND(5.5&lt;=T71,T71&lt;=6.9),"C",IF(AND(4&lt;=T71,T71&lt;=5.4),"D",IF(T71=0,"X","F")))))</f>
        <v>F</v>
      </c>
      <c r="AS71" s="26">
        <f>IF(AND(8.5&lt;=T71,T71&lt;=10),4,IF(AND(7&lt;=T71,T71&lt;=8.4),3,IF(AND(5.5&lt;=T71,T71&lt;=6.9),2,IF(AND(4&lt;=T71,T71&lt;=5.4),1,0))))</f>
        <v>0</v>
      </c>
      <c r="AT71" s="23" t="str">
        <f>IF(AND(8.5&lt;=X71,X71&lt;=10),"A",IF(AND(7&lt;=X71,X71&lt;=8.4),"B",IF(AND(5.5&lt;=X71,X71&lt;=6.9),"C",IF(AND(4&lt;=X71,X71&lt;=5.4),"D",IF(X71=0,"X","F")))))</f>
        <v>X</v>
      </c>
      <c r="AU71" s="26">
        <f>IF(AND(8.5&lt;=X71,X71&lt;=10),4,IF(AND(7&lt;=X71,X71&lt;=8.4),3,IF(AND(5.5&lt;=X71,X71&lt;=6.9),2,IF(AND(4&lt;=X71,X71&lt;=5.4),1,0))))</f>
        <v>0</v>
      </c>
      <c r="AV71" s="23" t="str">
        <f>IF(AND(8.5&lt;=AB71,AB71&lt;=10),"A",IF(AND(7&lt;=AB71,AB71&lt;=8.4),"B",IF(AND(5.5&lt;=AB71,AB71&lt;=6.9),"C",IF(AND(4&lt;=AB71,AB71&lt;=5.4),"D",IF(AB71=0,"X","F")))))</f>
        <v>X</v>
      </c>
      <c r="AW71" s="26">
        <f>IF(AND(8.5&lt;=AB71,AB71&lt;=10),4,IF(AND(7&lt;=AB71,AB71&lt;=8.4),3,IF(AND(5.5&lt;=AB71,AB71&lt;=6.9),2,IF(AND(4&lt;=AB71,AB71&lt;=5.4),1,0))))</f>
        <v>0</v>
      </c>
      <c r="AX71" s="23" t="str">
        <f>IF(AND(8.5&lt;=AF71,AF71&lt;=10),"A",IF(AND(7&lt;=AF71,AF71&lt;=8.4),"B",IF(AND(5.5&lt;=AF71,AF71&lt;=6.9),"C",IF(AND(4&lt;=AF71,AF71&lt;=5.4),"D",IF(AF71=0,"X","F")))))</f>
        <v>X</v>
      </c>
      <c r="AY71" s="26">
        <f>IF(AND(8.5&lt;=AF71,AF71&lt;=10),4,IF(AND(7&lt;=AF71,AF71&lt;=8.4),3,IF(AND(5.5&lt;=AF71,AF71&lt;=6.9),2,IF(AND(4&lt;=AF71,AF71&lt;=5.4),1,0))))</f>
        <v>0</v>
      </c>
      <c r="AZ71" s="23" t="str">
        <f>IF(AND(8.5&lt;=AJ71,AJ71&lt;=10),"A",IF(AND(7&lt;=AJ71,AJ71&lt;=8.4),"B",IF(AND(5.5&lt;=AJ71,AJ71&lt;=6.9),"C",IF(AND(4&lt;=AJ71,AJ71&lt;=5.4),"D",IF(AJ71=0,"X","F")))))</f>
        <v>X</v>
      </c>
      <c r="BA71" s="26">
        <f>IF(AND(8.5&lt;=AJ71,AJ71&lt;=10),4,IF(AND(7&lt;=AJ71,AJ71&lt;=8.4),3,IF(AND(5.5&lt;=AJ71,AJ71&lt;=6.9),2,IF(AND(4&lt;=AJ71,AJ71&lt;=5.4),1,0))))</f>
        <v>0</v>
      </c>
      <c r="BB71" s="62">
        <f>ROUND((SUMPRODUCT($AM$5:$AY$5,AM71:AY71)/SUM($AM$5:$AY$5)),2)</f>
        <v>0</v>
      </c>
      <c r="BC71" s="24">
        <f>SUMIF(AM71:AY71,$BG$2,$AM$5:$AY$5)</f>
        <v>0</v>
      </c>
      <c r="BD71" s="62" t="e">
        <f>ROUND((SUMPRODUCT($AM$5:$AY$5,AM71:AY71)/BC71),2)</f>
        <v>#DIV/0!</v>
      </c>
      <c r="BE71" s="24" t="e">
        <f>IF(AND(3.6&lt;=BD71,BD71&lt;=4),"XuÊt s¾c",IF(AND(3.2&lt;=BD71,BD71&lt;=3.59),"Giái",IF(AND(2.5&lt;=BD71,BD71&lt;=3.19),"Kh¸",IF(AND(2&lt;=BD71,BD71&lt;=2.49),"Trung b×nh",IF(AND(1&lt;=BD71,BD71&lt;=1.99),"Trung b×nh yÕu","KÐm")))))</f>
        <v>#DIV/0!</v>
      </c>
      <c r="BF71" s="15">
        <f>(G71+K71+O71+S71+AI71)/5</f>
        <v>0</v>
      </c>
      <c r="BG71" s="1" t="str">
        <f>IF(AND(BF71&gt;=8,BF71&lt;=10),"Giỏi",IF(AND(BF71&gt;=7,BF71&lt;8),"Khá",IF(AND(BF71&gt;=6,BF71&lt;7),"TBK",IF(AND(BF71&gt;=5,BF71&lt;6),"TB","YK"))))</f>
        <v>YK</v>
      </c>
    </row>
    <row r="72" spans="1:59" ht="18" customHeight="1">
      <c r="A72" s="125">
        <v>14</v>
      </c>
      <c r="B72" s="120" t="s">
        <v>57</v>
      </c>
      <c r="C72" s="119" t="s">
        <v>58</v>
      </c>
      <c r="D72" s="129" t="s">
        <v>233</v>
      </c>
      <c r="E72" s="58"/>
      <c r="F72" s="59"/>
      <c r="G72" s="60"/>
      <c r="H72" s="25">
        <f t="shared" si="55"/>
        <v>0</v>
      </c>
      <c r="I72" s="58"/>
      <c r="J72" s="59"/>
      <c r="K72" s="60"/>
      <c r="L72" s="25">
        <f t="shared" si="56"/>
        <v>0</v>
      </c>
      <c r="M72" s="58"/>
      <c r="N72" s="59"/>
      <c r="O72" s="60"/>
      <c r="P72" s="25">
        <f t="shared" si="57"/>
        <v>0</v>
      </c>
      <c r="Q72" s="58"/>
      <c r="R72" s="59"/>
      <c r="S72" s="60"/>
      <c r="T72" s="25">
        <f t="shared" si="58"/>
        <v>0</v>
      </c>
      <c r="U72" s="58"/>
      <c r="V72" s="59"/>
      <c r="W72" s="60"/>
      <c r="X72" s="25">
        <f t="shared" si="59"/>
        <v>0</v>
      </c>
      <c r="Y72" s="58"/>
      <c r="Z72" s="59"/>
      <c r="AA72" s="60"/>
      <c r="AB72" s="25">
        <f t="shared" si="60"/>
        <v>0</v>
      </c>
      <c r="AC72" s="58"/>
      <c r="AD72" s="59"/>
      <c r="AE72" s="60"/>
      <c r="AF72" s="25">
        <f t="shared" si="61"/>
        <v>0</v>
      </c>
      <c r="AG72" s="58"/>
      <c r="AH72" s="59"/>
      <c r="AI72" s="60"/>
      <c r="AJ72" s="25">
        <f t="shared" si="62"/>
        <v>0</v>
      </c>
      <c r="AK72" s="11">
        <f t="shared" si="63"/>
        <v>0</v>
      </c>
      <c r="AL72" s="23" t="str">
        <f t="shared" si="64"/>
        <v>X</v>
      </c>
      <c r="AM72" s="26">
        <f t="shared" si="65"/>
        <v>0</v>
      </c>
      <c r="AN72" s="23" t="str">
        <f t="shared" si="66"/>
        <v>X</v>
      </c>
      <c r="AO72" s="26">
        <f t="shared" si="67"/>
        <v>0</v>
      </c>
      <c r="AP72" s="23" t="str">
        <f t="shared" si="68"/>
        <v>X</v>
      </c>
      <c r="AQ72" s="26">
        <f t="shared" si="69"/>
        <v>0</v>
      </c>
      <c r="AR72" s="23" t="str">
        <f t="shared" si="70"/>
        <v>X</v>
      </c>
      <c r="AS72" s="26">
        <f t="shared" si="71"/>
        <v>0</v>
      </c>
      <c r="AT72" s="23" t="str">
        <f t="shared" si="72"/>
        <v>X</v>
      </c>
      <c r="AU72" s="26">
        <f t="shared" si="73"/>
        <v>0</v>
      </c>
      <c r="AV72" s="23" t="str">
        <f t="shared" si="74"/>
        <v>X</v>
      </c>
      <c r="AW72" s="26">
        <f t="shared" si="75"/>
        <v>0</v>
      </c>
      <c r="AX72" s="23" t="str">
        <f t="shared" si="76"/>
        <v>X</v>
      </c>
      <c r="AY72" s="26">
        <f t="shared" si="77"/>
        <v>0</v>
      </c>
      <c r="AZ72" s="23" t="str">
        <f t="shared" si="78"/>
        <v>X</v>
      </c>
      <c r="BA72" s="26">
        <f t="shared" si="79"/>
        <v>0</v>
      </c>
      <c r="BB72" s="62">
        <f t="shared" si="80"/>
        <v>0</v>
      </c>
      <c r="BC72" s="24">
        <f t="shared" si="81"/>
        <v>0</v>
      </c>
      <c r="BD72" s="62" t="e">
        <f t="shared" si="82"/>
        <v>#DIV/0!</v>
      </c>
      <c r="BE72" s="24" t="e">
        <f t="shared" si="83"/>
        <v>#DIV/0!</v>
      </c>
      <c r="BF72" s="15">
        <f t="shared" si="84"/>
        <v>0</v>
      </c>
      <c r="BG72" s="1" t="str">
        <f t="shared" si="85"/>
        <v>YK</v>
      </c>
    </row>
    <row r="73" spans="1:59" ht="18" customHeight="1">
      <c r="A73" s="126">
        <v>15</v>
      </c>
      <c r="B73" s="118" t="s">
        <v>65</v>
      </c>
      <c r="C73" s="119" t="s">
        <v>16</v>
      </c>
      <c r="D73" s="129" t="s">
        <v>233</v>
      </c>
      <c r="E73" s="58"/>
      <c r="F73" s="59"/>
      <c r="G73" s="60"/>
      <c r="H73" s="25">
        <f t="shared" si="55"/>
        <v>0</v>
      </c>
      <c r="I73" s="58"/>
      <c r="J73" s="59"/>
      <c r="K73" s="60"/>
      <c r="L73" s="25">
        <f t="shared" si="56"/>
        <v>0</v>
      </c>
      <c r="M73" s="58"/>
      <c r="N73" s="59"/>
      <c r="O73" s="60"/>
      <c r="P73" s="25">
        <f t="shared" si="57"/>
        <v>0</v>
      </c>
      <c r="Q73" s="58"/>
      <c r="R73" s="59"/>
      <c r="S73" s="60"/>
      <c r="T73" s="25">
        <f t="shared" si="58"/>
        <v>0</v>
      </c>
      <c r="U73" s="58"/>
      <c r="V73" s="59"/>
      <c r="W73" s="60"/>
      <c r="X73" s="25">
        <f t="shared" si="59"/>
        <v>0</v>
      </c>
      <c r="Y73" s="58"/>
      <c r="Z73" s="59"/>
      <c r="AA73" s="60"/>
      <c r="AB73" s="25">
        <f t="shared" si="60"/>
        <v>0</v>
      </c>
      <c r="AC73" s="58"/>
      <c r="AD73" s="59"/>
      <c r="AE73" s="60"/>
      <c r="AF73" s="25">
        <f t="shared" si="61"/>
        <v>0</v>
      </c>
      <c r="AG73" s="58"/>
      <c r="AH73" s="59"/>
      <c r="AI73" s="60"/>
      <c r="AJ73" s="25">
        <f t="shared" si="62"/>
        <v>0</v>
      </c>
      <c r="AK73" s="11">
        <f t="shared" si="63"/>
        <v>0</v>
      </c>
      <c r="AL73" s="23" t="str">
        <f t="shared" si="64"/>
        <v>X</v>
      </c>
      <c r="AM73" s="26">
        <f t="shared" si="65"/>
        <v>0</v>
      </c>
      <c r="AN73" s="23" t="str">
        <f t="shared" si="66"/>
        <v>X</v>
      </c>
      <c r="AO73" s="26">
        <f t="shared" si="67"/>
        <v>0</v>
      </c>
      <c r="AP73" s="23" t="str">
        <f t="shared" si="68"/>
        <v>X</v>
      </c>
      <c r="AQ73" s="26">
        <f t="shared" si="69"/>
        <v>0</v>
      </c>
      <c r="AR73" s="23" t="str">
        <f t="shared" si="70"/>
        <v>X</v>
      </c>
      <c r="AS73" s="26">
        <f t="shared" si="71"/>
        <v>0</v>
      </c>
      <c r="AT73" s="23" t="str">
        <f t="shared" si="72"/>
        <v>X</v>
      </c>
      <c r="AU73" s="26">
        <f t="shared" si="73"/>
        <v>0</v>
      </c>
      <c r="AV73" s="23" t="str">
        <f t="shared" si="74"/>
        <v>X</v>
      </c>
      <c r="AW73" s="26">
        <f t="shared" si="75"/>
        <v>0</v>
      </c>
      <c r="AX73" s="23" t="str">
        <f t="shared" si="76"/>
        <v>X</v>
      </c>
      <c r="AY73" s="26">
        <f t="shared" si="77"/>
        <v>0</v>
      </c>
      <c r="AZ73" s="23" t="str">
        <f t="shared" si="78"/>
        <v>X</v>
      </c>
      <c r="BA73" s="26">
        <f t="shared" si="79"/>
        <v>0</v>
      </c>
      <c r="BB73" s="62">
        <f t="shared" si="80"/>
        <v>0</v>
      </c>
      <c r="BC73" s="24">
        <f t="shared" si="81"/>
        <v>0</v>
      </c>
      <c r="BD73" s="62" t="e">
        <f t="shared" si="82"/>
        <v>#DIV/0!</v>
      </c>
      <c r="BE73" s="24" t="e">
        <f t="shared" si="83"/>
        <v>#DIV/0!</v>
      </c>
      <c r="BF73" s="15">
        <f t="shared" si="84"/>
        <v>0</v>
      </c>
      <c r="BG73" s="1" t="str">
        <f t="shared" si="85"/>
        <v>YK</v>
      </c>
    </row>
    <row r="74" spans="1:59" ht="18" customHeight="1">
      <c r="A74" s="125">
        <v>16</v>
      </c>
      <c r="B74" s="118" t="s">
        <v>66</v>
      </c>
      <c r="C74" s="119" t="s">
        <v>16</v>
      </c>
      <c r="D74" s="129" t="s">
        <v>233</v>
      </c>
      <c r="E74" s="58"/>
      <c r="F74" s="59"/>
      <c r="G74" s="60"/>
      <c r="H74" s="25">
        <f t="shared" si="55"/>
        <v>0</v>
      </c>
      <c r="I74" s="58"/>
      <c r="J74" s="59"/>
      <c r="K74" s="60"/>
      <c r="L74" s="25">
        <f t="shared" si="56"/>
        <v>0</v>
      </c>
      <c r="M74" s="58"/>
      <c r="N74" s="59"/>
      <c r="O74" s="60"/>
      <c r="P74" s="25">
        <f t="shared" si="57"/>
        <v>0</v>
      </c>
      <c r="Q74" s="58"/>
      <c r="R74" s="59"/>
      <c r="S74" s="60"/>
      <c r="T74" s="25">
        <f t="shared" si="58"/>
        <v>0</v>
      </c>
      <c r="U74" s="58"/>
      <c r="V74" s="59"/>
      <c r="W74" s="60"/>
      <c r="X74" s="25">
        <f t="shared" si="59"/>
        <v>0</v>
      </c>
      <c r="Y74" s="58"/>
      <c r="Z74" s="59"/>
      <c r="AA74" s="60"/>
      <c r="AB74" s="25">
        <f t="shared" si="60"/>
        <v>0</v>
      </c>
      <c r="AC74" s="58"/>
      <c r="AD74" s="59"/>
      <c r="AE74" s="60"/>
      <c r="AF74" s="25">
        <f t="shared" si="61"/>
        <v>0</v>
      </c>
      <c r="AG74" s="58"/>
      <c r="AH74" s="59"/>
      <c r="AI74" s="60"/>
      <c r="AJ74" s="25">
        <f t="shared" si="62"/>
        <v>0</v>
      </c>
      <c r="AK74" s="11">
        <f t="shared" si="63"/>
        <v>0</v>
      </c>
      <c r="AL74" s="23" t="str">
        <f t="shared" si="64"/>
        <v>X</v>
      </c>
      <c r="AM74" s="26">
        <f t="shared" si="65"/>
        <v>0</v>
      </c>
      <c r="AN74" s="23" t="str">
        <f t="shared" si="66"/>
        <v>X</v>
      </c>
      <c r="AO74" s="26">
        <f t="shared" si="67"/>
        <v>0</v>
      </c>
      <c r="AP74" s="23" t="str">
        <f t="shared" si="68"/>
        <v>X</v>
      </c>
      <c r="AQ74" s="26">
        <f t="shared" si="69"/>
        <v>0</v>
      </c>
      <c r="AR74" s="23" t="str">
        <f t="shared" si="70"/>
        <v>X</v>
      </c>
      <c r="AS74" s="26">
        <f t="shared" si="71"/>
        <v>0</v>
      </c>
      <c r="AT74" s="23" t="str">
        <f t="shared" si="72"/>
        <v>X</v>
      </c>
      <c r="AU74" s="26">
        <f t="shared" si="73"/>
        <v>0</v>
      </c>
      <c r="AV74" s="23" t="str">
        <f t="shared" si="74"/>
        <v>X</v>
      </c>
      <c r="AW74" s="26">
        <f t="shared" si="75"/>
        <v>0</v>
      </c>
      <c r="AX74" s="23" t="str">
        <f t="shared" si="76"/>
        <v>X</v>
      </c>
      <c r="AY74" s="26">
        <f t="shared" si="77"/>
        <v>0</v>
      </c>
      <c r="AZ74" s="23" t="str">
        <f t="shared" si="78"/>
        <v>X</v>
      </c>
      <c r="BA74" s="26">
        <f t="shared" si="79"/>
        <v>0</v>
      </c>
      <c r="BB74" s="62">
        <f t="shared" si="80"/>
        <v>0</v>
      </c>
      <c r="BC74" s="24">
        <f t="shared" si="81"/>
        <v>0</v>
      </c>
      <c r="BD74" s="62" t="e">
        <f t="shared" si="82"/>
        <v>#DIV/0!</v>
      </c>
      <c r="BE74" s="24" t="e">
        <f t="shared" si="83"/>
        <v>#DIV/0!</v>
      </c>
      <c r="BF74" s="15">
        <f t="shared" si="84"/>
        <v>0</v>
      </c>
      <c r="BG74" s="1" t="str">
        <f t="shared" si="85"/>
        <v>YK</v>
      </c>
    </row>
    <row r="75" spans="1:59" ht="18" customHeight="1">
      <c r="A75" s="126">
        <v>17</v>
      </c>
      <c r="B75" s="118" t="s">
        <v>74</v>
      </c>
      <c r="C75" s="119" t="s">
        <v>19</v>
      </c>
      <c r="D75" s="129" t="s">
        <v>233</v>
      </c>
      <c r="E75" s="58"/>
      <c r="F75" s="59"/>
      <c r="G75" s="60"/>
      <c r="H75" s="25">
        <f t="shared" si="55"/>
        <v>0</v>
      </c>
      <c r="I75" s="58"/>
      <c r="J75" s="59"/>
      <c r="K75" s="60"/>
      <c r="L75" s="25">
        <f t="shared" si="56"/>
        <v>0</v>
      </c>
      <c r="M75" s="58"/>
      <c r="N75" s="59"/>
      <c r="O75" s="60"/>
      <c r="P75" s="25">
        <f t="shared" si="57"/>
        <v>0</v>
      </c>
      <c r="Q75" s="58"/>
      <c r="R75" s="59"/>
      <c r="S75" s="60"/>
      <c r="T75" s="25">
        <f t="shared" si="58"/>
        <v>0</v>
      </c>
      <c r="U75" s="58"/>
      <c r="V75" s="59"/>
      <c r="W75" s="60"/>
      <c r="X75" s="25">
        <f t="shared" si="59"/>
        <v>0</v>
      </c>
      <c r="Y75" s="58"/>
      <c r="Z75" s="59"/>
      <c r="AA75" s="60"/>
      <c r="AB75" s="25">
        <f t="shared" si="60"/>
        <v>0</v>
      </c>
      <c r="AC75" s="58"/>
      <c r="AD75" s="59"/>
      <c r="AE75" s="60"/>
      <c r="AF75" s="25">
        <f t="shared" si="61"/>
        <v>0</v>
      </c>
      <c r="AG75" s="58"/>
      <c r="AH75" s="59"/>
      <c r="AI75" s="60"/>
      <c r="AJ75" s="25">
        <f t="shared" si="62"/>
        <v>0</v>
      </c>
      <c r="AK75" s="11">
        <f t="shared" si="63"/>
        <v>0</v>
      </c>
      <c r="AL75" s="23" t="str">
        <f t="shared" si="64"/>
        <v>X</v>
      </c>
      <c r="AM75" s="26">
        <f t="shared" si="65"/>
        <v>0</v>
      </c>
      <c r="AN75" s="23" t="str">
        <f t="shared" si="66"/>
        <v>X</v>
      </c>
      <c r="AO75" s="26">
        <f t="shared" si="67"/>
        <v>0</v>
      </c>
      <c r="AP75" s="23" t="str">
        <f t="shared" si="68"/>
        <v>X</v>
      </c>
      <c r="AQ75" s="26">
        <f t="shared" si="69"/>
        <v>0</v>
      </c>
      <c r="AR75" s="23" t="str">
        <f t="shared" si="70"/>
        <v>X</v>
      </c>
      <c r="AS75" s="26">
        <f t="shared" si="71"/>
        <v>0</v>
      </c>
      <c r="AT75" s="23" t="str">
        <f t="shared" si="72"/>
        <v>X</v>
      </c>
      <c r="AU75" s="26">
        <f t="shared" si="73"/>
        <v>0</v>
      </c>
      <c r="AV75" s="23" t="str">
        <f t="shared" si="74"/>
        <v>X</v>
      </c>
      <c r="AW75" s="26">
        <f t="shared" si="75"/>
        <v>0</v>
      </c>
      <c r="AX75" s="23" t="str">
        <f t="shared" si="76"/>
        <v>X</v>
      </c>
      <c r="AY75" s="26">
        <f t="shared" si="77"/>
        <v>0</v>
      </c>
      <c r="AZ75" s="23" t="str">
        <f t="shared" si="78"/>
        <v>X</v>
      </c>
      <c r="BA75" s="26">
        <f t="shared" si="79"/>
        <v>0</v>
      </c>
      <c r="BB75" s="62">
        <f t="shared" si="80"/>
        <v>0</v>
      </c>
      <c r="BC75" s="24">
        <f t="shared" si="81"/>
        <v>0</v>
      </c>
      <c r="BD75" s="62" t="e">
        <f t="shared" si="82"/>
        <v>#DIV/0!</v>
      </c>
      <c r="BE75" s="24" t="e">
        <f t="shared" si="83"/>
        <v>#DIV/0!</v>
      </c>
      <c r="BF75" s="15">
        <f t="shared" si="84"/>
        <v>0</v>
      </c>
      <c r="BG75" s="1" t="str">
        <f t="shared" si="85"/>
        <v>YK</v>
      </c>
    </row>
    <row r="76" spans="1:59" ht="18" customHeight="1">
      <c r="A76" s="125">
        <v>18</v>
      </c>
      <c r="B76" s="118" t="s">
        <v>89</v>
      </c>
      <c r="C76" s="119" t="s">
        <v>12</v>
      </c>
      <c r="D76" s="129" t="s">
        <v>233</v>
      </c>
      <c r="E76" s="77"/>
      <c r="F76" s="78"/>
      <c r="G76" s="79"/>
      <c r="H76" s="25">
        <f>ROUND((E76*0.2+F76*0.1+G76*0.7),1)</f>
        <v>0</v>
      </c>
      <c r="I76" s="77"/>
      <c r="J76" s="78"/>
      <c r="K76" s="79"/>
      <c r="L76" s="25">
        <f>ROUND((I76*0.2+J76*0.1+K76*0.7),1)</f>
        <v>0</v>
      </c>
      <c r="M76" s="77"/>
      <c r="N76" s="78"/>
      <c r="O76" s="79"/>
      <c r="P76" s="25">
        <f>ROUND((M76*0.2+N76*0.1+O76*0.7),1)</f>
        <v>0</v>
      </c>
      <c r="Q76" s="77"/>
      <c r="R76" s="78"/>
      <c r="S76" s="79"/>
      <c r="T76" s="25">
        <f>ROUND((Q76*0.2+R76*0.1+S76*0.7),1)</f>
        <v>0</v>
      </c>
      <c r="U76" s="77"/>
      <c r="V76" s="78"/>
      <c r="W76" s="79"/>
      <c r="X76" s="25">
        <f>ROUND((U76*0.2+V76*0.1+W76*0.7),1)</f>
        <v>0</v>
      </c>
      <c r="Y76" s="77"/>
      <c r="Z76" s="78"/>
      <c r="AA76" s="79"/>
      <c r="AB76" s="25">
        <f>ROUND((Y76*0.2+Z76*0.1+AA76*0.7),1)</f>
        <v>0</v>
      </c>
      <c r="AC76" s="77"/>
      <c r="AD76" s="78"/>
      <c r="AE76" s="79"/>
      <c r="AF76" s="25">
        <f>ROUND((AC76*0.2+AD76*0.1+AE76*0.7),1)</f>
        <v>0</v>
      </c>
      <c r="AG76" s="77"/>
      <c r="AH76" s="78"/>
      <c r="AI76" s="79"/>
      <c r="AJ76" s="25">
        <f>ROUND((AG76*0.2+AH76*0.1+AI76*0.7),1)</f>
        <v>0</v>
      </c>
      <c r="AK76" s="11">
        <f>ROUND((SUMPRODUCT($E$5:$AF$5,E76:AF76)/SUM($E$5:$AF$5)),2)</f>
        <v>0</v>
      </c>
      <c r="AL76" s="23" t="str">
        <f>IF(AND(8.5&lt;=H76,H76&lt;=10),"A",IF(AND(7&lt;=H76,H76&lt;=8.4),"B",IF(AND(5.5&lt;=H76,H76&lt;=6.9),"C",IF(AND(4&lt;=H76,H76&lt;=5.4),"D",IF(H76=0,"X","F")))))</f>
        <v>X</v>
      </c>
      <c r="AM76" s="27">
        <f>IF(AND(8.5&lt;=H76,H76&lt;=10),4,IF(AND(7&lt;=H76,H76&lt;=8.4),3,IF(AND(5.5&lt;=H76,H76&lt;=6.9),2,IF(AND(4&lt;=H76,H76&lt;=5.4),1,0))))</f>
        <v>0</v>
      </c>
      <c r="AN76" s="23" t="str">
        <f>IF(AND(8.5&lt;=L76,L76&lt;=10),"A",IF(AND(7&lt;=L76,L76&lt;=8.4),"B",IF(AND(5.5&lt;=L76,L76&lt;=6.9),"C",IF(AND(4&lt;=L76,L76&lt;=5.4),"D",IF(L76=0,"X","F")))))</f>
        <v>X</v>
      </c>
      <c r="AO76" s="27">
        <f>IF(AND(8.5&lt;=L76,L76&lt;=10),4,IF(AND(7&lt;=L76,L76&lt;=8.4),3,IF(AND(5.5&lt;=L76,L76&lt;=6.9),2,IF(AND(4&lt;=L76,L76&lt;=5.4),1,0))))</f>
        <v>0</v>
      </c>
      <c r="AP76" s="23" t="str">
        <f>IF(AND(8.5&lt;=P76,P76&lt;=10),"A",IF(AND(7&lt;=P76,P76&lt;=8.4),"B",IF(AND(5.5&lt;=P76,P76&lt;=6.9),"C",IF(AND(4&lt;=P76,P76&lt;=5.4),"D",IF(P76=0,"X","F")))))</f>
        <v>X</v>
      </c>
      <c r="AQ76" s="27">
        <f>IF(AND(8.5&lt;=P76,P76&lt;=10),4,IF(AND(7&lt;=P76,P76&lt;=8.4),3,IF(AND(5.5&lt;=P76,P76&lt;=6.9),2,IF(AND(4&lt;=P76,P76&lt;=5.4),1,0))))</f>
        <v>0</v>
      </c>
      <c r="AR76" s="23" t="str">
        <f>IF(AND(8.5&lt;=T76,T76&lt;=10),"A",IF(AND(7&lt;=T76,T76&lt;=8.4),"B",IF(AND(5.5&lt;=T76,T76&lt;=6.9),"C",IF(AND(4&lt;=T76,T76&lt;=5.4),"D",IF(T76=0,"X","F")))))</f>
        <v>X</v>
      </c>
      <c r="AS76" s="27">
        <f>IF(AND(8.5&lt;=T76,T76&lt;=10),4,IF(AND(7&lt;=T76,T76&lt;=8.4),3,IF(AND(5.5&lt;=T76,T76&lt;=6.9),2,IF(AND(4&lt;=T76,T76&lt;=5.4),1,0))))</f>
        <v>0</v>
      </c>
      <c r="AT76" s="23" t="str">
        <f>IF(AND(8.5&lt;=X76,X76&lt;=10),"A",IF(AND(7&lt;=X76,X76&lt;=8.4),"B",IF(AND(5.5&lt;=X76,X76&lt;=6.9),"C",IF(AND(4&lt;=X76,X76&lt;=5.4),"D",IF(X76=0,"X","F")))))</f>
        <v>X</v>
      </c>
      <c r="AU76" s="26">
        <f>IF(AND(8.5&lt;=X76,X76&lt;=10),4,IF(AND(7&lt;=X76,X76&lt;=8.4),3,IF(AND(5.5&lt;=X76,X76&lt;=6.9),2,IF(AND(4&lt;=X76,X76&lt;=5.4),1,0))))</f>
        <v>0</v>
      </c>
      <c r="AV76" s="23" t="str">
        <f>IF(AND(8.5&lt;=AB76,AB76&lt;=10),"A",IF(AND(7&lt;=AB76,AB76&lt;=8.4),"B",IF(AND(5.5&lt;=AB76,AB76&lt;=6.9),"C",IF(AND(4&lt;=AB76,AB76&lt;=5.4),"D",IF(AB76=0,"X","F")))))</f>
        <v>X</v>
      </c>
      <c r="AW76" s="26">
        <f>IF(AND(8.5&lt;=AB76,AB76&lt;=10),4,IF(AND(7&lt;=AB76,AB76&lt;=8.4),3,IF(AND(5.5&lt;=AB76,AB76&lt;=6.9),2,IF(AND(4&lt;=AB76,AB76&lt;=5.4),1,0))))</f>
        <v>0</v>
      </c>
      <c r="AX76" s="23" t="str">
        <f>IF(AND(8.5&lt;=AF76,AF76&lt;=10),"A",IF(AND(7&lt;=AF76,AF76&lt;=8.4),"B",IF(AND(5.5&lt;=AF76,AF76&lt;=6.9),"C",IF(AND(4&lt;=AF76,AF76&lt;=5.4),"D",IF(AF76=0,"X","F")))))</f>
        <v>X</v>
      </c>
      <c r="AY76" s="26">
        <f>IF(AND(8.5&lt;=AF76,AF76&lt;=10),4,IF(AND(7&lt;=AF76,AF76&lt;=8.4),3,IF(AND(5.5&lt;=AF76,AF76&lt;=6.9),2,IF(AND(4&lt;=AF76,AF76&lt;=5.4),1,0))))</f>
        <v>0</v>
      </c>
      <c r="AZ76" s="23" t="str">
        <f>IF(AND(8.5&lt;=AJ76,AJ76&lt;=10),"A",IF(AND(7&lt;=AJ76,AJ76&lt;=8.4),"B",IF(AND(5.5&lt;=AJ76,AJ76&lt;=6.9),"C",IF(AND(4&lt;=AJ76,AJ76&lt;=5.4),"D",IF(AJ76=0,"X","F")))))</f>
        <v>X</v>
      </c>
      <c r="BA76" s="26">
        <f>IF(AND(8.5&lt;=AJ76,AJ76&lt;=10),4,IF(AND(7&lt;=AJ76,AJ76&lt;=8.4),3,IF(AND(5.5&lt;=AJ76,AJ76&lt;=6.9),2,IF(AND(4&lt;=AJ76,AJ76&lt;=5.4),1,0))))</f>
        <v>0</v>
      </c>
      <c r="BB76" s="62">
        <f>ROUND((SUMPRODUCT($AM$5:$AY$5,AM76:AY76)/SUM($AM$5:$AY$5)),2)</f>
        <v>0</v>
      </c>
      <c r="BC76" s="24">
        <f>SUMIF(AM76:AY76,$BG$2,$AM$5:$AY$5)</f>
        <v>0</v>
      </c>
      <c r="BD76" s="62" t="e">
        <f>ROUND((SUMPRODUCT($AM$5:$AY$5,AM76:AY76)/BC76),2)</f>
        <v>#DIV/0!</v>
      </c>
      <c r="BE76" s="28" t="e">
        <f>IF(AND(3.6&lt;=BD76,BD76&lt;=4),"XuÊt s¾c",IF(AND(3.2&lt;=BD76,BD76&lt;=3.59),"Giái",IF(AND(2.5&lt;=BD76,BD76&lt;=3.19),"Kh¸",IF(AND(2&lt;=BD76,BD76&lt;=2.49),"Trung b×nh",IF(AND(1&lt;=BD76,BD76&lt;=1.99),"Trung b×nh yÕu","KÐm")))))</f>
        <v>#DIV/0!</v>
      </c>
      <c r="BF76" s="15">
        <f>(G76+K76+O76+S76+AI76)/5</f>
        <v>0</v>
      </c>
      <c r="BG76" s="1" t="str">
        <f>IF(AND(BF76&gt;=8,BF76&lt;=10),"Giỏi",IF(AND(BF76&gt;=7,BF76&lt;8),"Khá",IF(AND(BF76&gt;=6,BF76&lt;7),"TBK",IF(AND(BF76&gt;=5,BF76&lt;6),"TB","YK"))))</f>
        <v>YK</v>
      </c>
    </row>
    <row r="77" spans="1:59" s="65" customFormat="1" ht="21.75" customHeight="1">
      <c r="A77" s="12">
        <v>4</v>
      </c>
      <c r="B77" s="80" t="s">
        <v>33</v>
      </c>
      <c r="C77" s="84" t="s">
        <v>206</v>
      </c>
      <c r="D77" s="29">
        <v>35471</v>
      </c>
      <c r="E77" s="8">
        <v>7.3</v>
      </c>
      <c r="F77" s="9">
        <v>8</v>
      </c>
      <c r="G77" s="10">
        <v>3</v>
      </c>
      <c r="H77" s="25">
        <f>ROUND((E77*0.2+F77*0.1+G77*0.7),1)</f>
        <v>4.4</v>
      </c>
      <c r="I77" s="8">
        <v>4.3</v>
      </c>
      <c r="J77" s="94">
        <v>5</v>
      </c>
      <c r="K77" s="113"/>
      <c r="L77" s="25">
        <f>ROUND((I77*0.2+J77*0.1+K77*0.7),1)</f>
        <v>1.4</v>
      </c>
      <c r="M77" s="8">
        <v>6.5</v>
      </c>
      <c r="N77" s="94">
        <v>7</v>
      </c>
      <c r="O77" s="10">
        <v>3</v>
      </c>
      <c r="P77" s="25">
        <f>ROUND((M77*0.2+N77*0.1+O77*0.7),1)</f>
        <v>4.1</v>
      </c>
      <c r="Q77" s="8">
        <v>6</v>
      </c>
      <c r="R77" s="94">
        <v>6</v>
      </c>
      <c r="S77" s="10">
        <v>5</v>
      </c>
      <c r="T77" s="25">
        <f>ROUND((Q77*0.2+R77*0.1+S77*0.7),1)</f>
        <v>5.3</v>
      </c>
      <c r="U77" s="8">
        <v>5.5</v>
      </c>
      <c r="V77" s="94">
        <v>5</v>
      </c>
      <c r="W77" s="10">
        <v>4.5</v>
      </c>
      <c r="X77" s="25">
        <f>ROUND((U77*0.2+V77*0.1+W77*0.7),1)</f>
        <v>4.8</v>
      </c>
      <c r="Y77" s="8">
        <v>5</v>
      </c>
      <c r="Z77" s="94">
        <v>7</v>
      </c>
      <c r="AA77" s="10">
        <v>5.5</v>
      </c>
      <c r="AB77" s="25">
        <f>ROUND((Y77*0.2+Z77*0.1+AA77*0.7),1)</f>
        <v>5.6</v>
      </c>
      <c r="AC77" s="8">
        <v>5</v>
      </c>
      <c r="AD77" s="9">
        <v>6</v>
      </c>
      <c r="AE77" s="113"/>
      <c r="AF77" s="25">
        <f>ROUND((AC77*0.2+AD77*0.1+AE77*0.7),1)</f>
        <v>1.6</v>
      </c>
      <c r="AG77" s="8"/>
      <c r="AH77" s="9"/>
      <c r="AI77" s="10"/>
      <c r="AJ77" s="25">
        <f>ROUND((AG77*0.2+AH77*0.1+AI77*0.7),1)</f>
        <v>0</v>
      </c>
      <c r="AK77" s="11">
        <f>ROUND((SUMPRODUCT($E$5:$AF$5,E77:AF77)/SUM($E$5:$AF$5)),2)</f>
        <v>3.52</v>
      </c>
      <c r="AL77" s="23" t="str">
        <f>IF(AND(8.5&lt;=H77,H77&lt;=10),"A",IF(AND(7&lt;=H77,H77&lt;=8.4),"B",IF(AND(5.5&lt;=H77,H77&lt;=6.9),"C",IF(AND(4&lt;=H77,H77&lt;=5.4),"D",IF(H77=0,"X","F")))))</f>
        <v>D</v>
      </c>
      <c r="AM77" s="26">
        <f>IF(AND(8.5&lt;=H77,H77&lt;=10),4,IF(AND(7&lt;=H77,H77&lt;=8.4),3,IF(AND(5.5&lt;=H77,H77&lt;=6.9),2,IF(AND(4&lt;=H77,H77&lt;=5.4),1,0))))</f>
        <v>1</v>
      </c>
      <c r="AN77" s="23" t="str">
        <f>IF(AND(8.5&lt;=L77,L77&lt;=10),"A",IF(AND(7&lt;=L77,L77&lt;=8.4),"B",IF(AND(5.5&lt;=L77,L77&lt;=6.9),"C",IF(AND(4&lt;=L77,L77&lt;=5.4),"D",IF(L77=0,"X","F")))))</f>
        <v>F</v>
      </c>
      <c r="AO77" s="26">
        <f>IF(AND(8.5&lt;=L77,L77&lt;=10),4,IF(AND(7&lt;=L77,L77&lt;=8.4),3,IF(AND(5.5&lt;=L77,L77&lt;=6.9),2,IF(AND(4&lt;=L77,L77&lt;=5.4),1,0))))</f>
        <v>0</v>
      </c>
      <c r="AP77" s="23" t="str">
        <f>IF(AND(8.5&lt;=P77,P77&lt;=10),"A",IF(AND(7&lt;=P77,P77&lt;=8.4),"B",IF(AND(5.5&lt;=P77,P77&lt;=6.9),"C",IF(AND(4&lt;=P77,P77&lt;=5.4),"D",IF(P77=0,"X","F")))))</f>
        <v>D</v>
      </c>
      <c r="AQ77" s="26">
        <f>IF(AND(8.5&lt;=P77,P77&lt;=10),4,IF(AND(7&lt;=P77,P77&lt;=8.4),3,IF(AND(5.5&lt;=P77,P77&lt;=6.9),2,IF(AND(4&lt;=P77,P77&lt;=5.4),1,0))))</f>
        <v>1</v>
      </c>
      <c r="AR77" s="23" t="str">
        <f>IF(AND(8.5&lt;=T77,T77&lt;=10),"A",IF(AND(7&lt;=T77,T77&lt;=8.4),"B",IF(AND(5.5&lt;=T77,T77&lt;=6.9),"C",IF(AND(4&lt;=T77,T77&lt;=5.4),"D",IF(T77=0,"X","F")))))</f>
        <v>D</v>
      </c>
      <c r="AS77" s="26">
        <f>IF(AND(8.5&lt;=T77,T77&lt;=10),4,IF(AND(7&lt;=T77,T77&lt;=8.4),3,IF(AND(5.5&lt;=T77,T77&lt;=6.9),2,IF(AND(4&lt;=T77,T77&lt;=5.4),1,0))))</f>
        <v>1</v>
      </c>
      <c r="AT77" s="23" t="str">
        <f>IF(AND(8.5&lt;=X77,X77&lt;=10),"A",IF(AND(7&lt;=X77,X77&lt;=8.4),"B",IF(AND(5.5&lt;=X77,X77&lt;=6.9),"C",IF(AND(4&lt;=X77,X77&lt;=5.4),"D",IF(X77=0,"X","F")))))</f>
        <v>D</v>
      </c>
      <c r="AU77" s="26">
        <f>IF(AND(8.5&lt;=X77,X77&lt;=10),4,IF(AND(7&lt;=X77,X77&lt;=8.4),3,IF(AND(5.5&lt;=X77,X77&lt;=6.9),2,IF(AND(4&lt;=X77,X77&lt;=5.4),1,0))))</f>
        <v>1</v>
      </c>
      <c r="AV77" s="23" t="str">
        <f>IF(AND(8.5&lt;=AB77,AB77&lt;=10),"A",IF(AND(7&lt;=AB77,AB77&lt;=8.4),"B",IF(AND(5.5&lt;=AB77,AB77&lt;=6.9),"C",IF(AND(4&lt;=AB77,AB77&lt;=5.4),"D",IF(AB77=0,"X","F")))))</f>
        <v>C</v>
      </c>
      <c r="AW77" s="26">
        <f>IF(AND(8.5&lt;=AB77,AB77&lt;=10),4,IF(AND(7&lt;=AB77,AB77&lt;=8.4),3,IF(AND(5.5&lt;=AB77,AB77&lt;=6.9),2,IF(AND(4&lt;=AB77,AB77&lt;=5.4),1,0))))</f>
        <v>2</v>
      </c>
      <c r="AX77" s="23" t="str">
        <f>IF(AND(8.5&lt;=AF77,AF77&lt;=10),"A",IF(AND(7&lt;=AF77,AF77&lt;=8.4),"B",IF(AND(5.5&lt;=AF77,AF77&lt;=6.9),"C",IF(AND(4&lt;=AF77,AF77&lt;=5.4),"D",IF(AF77=0,"X","F")))))</f>
        <v>F</v>
      </c>
      <c r="AY77" s="26">
        <f>IF(AND(8.5&lt;=AF77,AF77&lt;=10),4,IF(AND(7&lt;=AF77,AF77&lt;=8.4),3,IF(AND(5.5&lt;=AF77,AF77&lt;=6.9),2,IF(AND(4&lt;=AF77,AF77&lt;=5.4),1,0))))</f>
        <v>0</v>
      </c>
      <c r="AZ77" s="23" t="str">
        <f>IF(AND(8.5&lt;=AJ77,AJ77&lt;=10),"A",IF(AND(7&lt;=AJ77,AJ77&lt;=8.4),"B",IF(AND(5.5&lt;=AJ77,AJ77&lt;=6.9),"C",IF(AND(4&lt;=AJ77,AJ77&lt;=5.4),"D",IF(AJ77=0,"X","F")))))</f>
        <v>X</v>
      </c>
      <c r="BA77" s="26">
        <f>IF(AND(8.5&lt;=AJ77,AJ77&lt;=10),4,IF(AND(7&lt;=AJ77,AJ77&lt;=8.4),3,IF(AND(5.5&lt;=AJ77,AJ77&lt;=6.9),2,IF(AND(4&lt;=AJ77,AJ77&lt;=5.4),1,0))))</f>
        <v>0</v>
      </c>
      <c r="BB77" s="62">
        <f>ROUND((SUMPRODUCT($AM$5:$AY$5,AM77:AY77)/SUM($AM$5:$AY$5)),2)</f>
        <v>0.72</v>
      </c>
      <c r="BC77" s="24">
        <f>SUMIF(AM77:AY77,$BG$2,$AM$5:$AY$5)</f>
        <v>11</v>
      </c>
      <c r="BD77" s="62">
        <f>ROUND((SUMPRODUCT($AM$5:$AY$5,AM77:AY77)/BC77),2)</f>
        <v>1.18</v>
      </c>
      <c r="BE77" s="24" t="str">
        <f>IF(AND(3.6&lt;=BD77,BD77&lt;=4),"XuÊt s¾c",IF(AND(3.2&lt;=BD77,BD77&lt;=3.59),"Giái",IF(AND(2.5&lt;=BD77,BD77&lt;=3.19),"Kh¸",IF(AND(2&lt;=BD77,BD77&lt;=2.49),"Trung b×nh",IF(AND(1&lt;=BD77,BD77&lt;=1.99),"Trung b×nh yÕu","KÐm")))))</f>
        <v>Trung b×nh yÕu</v>
      </c>
      <c r="BF77" s="15">
        <f>(G77+K77+O77+S77+AI77)/5</f>
        <v>2.2</v>
      </c>
      <c r="BG77" s="1" t="str">
        <f>IF(AND(BF77&gt;=8,BF77&lt;=10),"Giỏi",IF(AND(BF77&gt;=7,BF77&lt;8),"Khá",IF(AND(BF77&gt;=6,BF77&lt;7),"TBK",IF(AND(BF77&gt;=5,BF77&lt;6),"TB","YK"))))</f>
        <v>YK</v>
      </c>
    </row>
    <row r="78" ht="15.75">
      <c r="A78" s="12">
        <v>19</v>
      </c>
    </row>
    <row r="81" ht="15.75">
      <c r="AK81" s="1">
        <f>350+60+63+77+50+18+220+65+40+10+54</f>
        <v>1007</v>
      </c>
    </row>
  </sheetData>
  <sheetProtection password="ED39" sheet="1"/>
  <autoFilter ref="A5:BI46"/>
  <mergeCells count="28">
    <mergeCell ref="A1:D1"/>
    <mergeCell ref="BE3:BE4"/>
    <mergeCell ref="AL4:AM4"/>
    <mergeCell ref="AN4:AO4"/>
    <mergeCell ref="AP4:AQ4"/>
    <mergeCell ref="AR4:AS4"/>
    <mergeCell ref="BB3:BB4"/>
    <mergeCell ref="AT4:AU4"/>
    <mergeCell ref="BD3:BD4"/>
    <mergeCell ref="AV4:AW4"/>
    <mergeCell ref="AX4:AY4"/>
    <mergeCell ref="A3:A4"/>
    <mergeCell ref="D3:D4"/>
    <mergeCell ref="I3:L3"/>
    <mergeCell ref="E3:H3"/>
    <mergeCell ref="M3:P3"/>
    <mergeCell ref="B3:C4"/>
    <mergeCell ref="AC3:AF3"/>
    <mergeCell ref="BC3:BC4"/>
    <mergeCell ref="AZ4:BA4"/>
    <mergeCell ref="E1:BD1"/>
    <mergeCell ref="E2:BD2"/>
    <mergeCell ref="Q3:T3"/>
    <mergeCell ref="AL3:BA3"/>
    <mergeCell ref="AG3:AJ3"/>
    <mergeCell ref="AK3:AK4"/>
    <mergeCell ref="U3:X3"/>
    <mergeCell ref="Y3:AB3"/>
  </mergeCells>
  <conditionalFormatting sqref="P78:P65536 T78:AF65536 L78:L65536 H78:H65536 L44 AX44 I45:AF45 H44:H59 L46:L59 T46:AF59 P46:P59 P44 AL44 AN44 AP44 AR44 AT44 AV44 T44:AF44">
    <cfRule type="cellIs" priority="1" dxfId="1" operator="lessThan" stopIfTrue="1">
      <formula>5</formula>
    </cfRule>
    <cfRule type="cellIs" priority="2" dxfId="4" operator="between" stopIfTrue="1">
      <formula>5</formula>
      <formula>10</formula>
    </cfRule>
  </conditionalFormatting>
  <conditionalFormatting sqref="T60:AF66 AJ60:AJ77 L60:L77 AB67:AB77 T67:T77 AF67:AF77 P60:P77 H60:H77 X67:X77 AJ5:AJ43 L3 AJ3 P3:Q3 H3 U5:AF5 L5:L43 AB6:AB43 T5:T43 AF6:AF43 P5:P43 X6:X43 H5:H43">
    <cfRule type="cellIs" priority="3" dxfId="1" operator="lessThan" stopIfTrue="1">
      <formula>4</formula>
    </cfRule>
    <cfRule type="cellIs" priority="4" dxfId="4" operator="between" stopIfTrue="1">
      <formula>5</formula>
      <formula>10</formula>
    </cfRule>
  </conditionalFormatting>
  <conditionalFormatting sqref="AZ60:AZ77 AT67:AT77 AR60:AR77 AX67:AX77 AL60:AL77 AN60:AN77 AP60:AP77 AV67:AV77 AZ6:AZ43 AV6:AV43 AT6:AT43 AR6:AR43 AX6:AX43 AL6:AL43 AN6:AN43 AP6:AP43">
    <cfRule type="cellIs" priority="5" dxfId="3" operator="equal" stopIfTrue="1">
      <formula>"X"</formula>
    </cfRule>
    <cfRule type="cellIs" priority="6" dxfId="1" operator="equal" stopIfTrue="1">
      <formula>"F"</formula>
    </cfRule>
  </conditionalFormatting>
  <conditionalFormatting sqref="AJ4 P4 L4 H4 T4 X4 AB4 AF4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printOptions horizontalCentered="1"/>
  <pageMargins left="0.19" right="0.18" top="0.19" bottom="0.2" header="0.17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G83"/>
  <sheetViews>
    <sheetView zoomScalePageLayoutView="0" workbookViewId="0" topLeftCell="A1">
      <pane xSplit="4" ySplit="4" topLeftCell="AL4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P54" sqref="AP54"/>
    </sheetView>
  </sheetViews>
  <sheetFormatPr defaultColWidth="11.421875" defaultRowHeight="12.75"/>
  <cols>
    <col min="1" max="1" width="3.00390625" style="1" customWidth="1"/>
    <col min="2" max="2" width="17.7109375" style="1" customWidth="1"/>
    <col min="3" max="3" width="7.57421875" style="1" customWidth="1"/>
    <col min="4" max="4" width="9.421875" style="43" customWidth="1"/>
    <col min="5" max="7" width="3.7109375" style="16" hidden="1" customWidth="1"/>
    <col min="8" max="8" width="3.7109375" style="17" hidden="1" customWidth="1"/>
    <col min="9" max="10" width="3.7109375" style="16" hidden="1" customWidth="1"/>
    <col min="11" max="11" width="3.7109375" style="15" hidden="1" customWidth="1"/>
    <col min="12" max="12" width="3.7109375" style="17" hidden="1" customWidth="1"/>
    <col min="13" max="14" width="3.7109375" style="16" hidden="1" customWidth="1"/>
    <col min="15" max="15" width="3.7109375" style="15" hidden="1" customWidth="1"/>
    <col min="16" max="16" width="3.7109375" style="17" hidden="1" customWidth="1"/>
    <col min="17" max="18" width="3.7109375" style="16" hidden="1" customWidth="1"/>
    <col min="19" max="19" width="3.7109375" style="15" hidden="1" customWidth="1"/>
    <col min="20" max="29" width="3.7109375" style="17" hidden="1" customWidth="1"/>
    <col min="30" max="30" width="4.421875" style="147" hidden="1" customWidth="1"/>
    <col min="31" max="32" width="3.7109375" style="17" hidden="1" customWidth="1"/>
    <col min="33" max="36" width="4.140625" style="1" hidden="1" customWidth="1"/>
    <col min="37" max="37" width="6.140625" style="1" hidden="1" customWidth="1"/>
    <col min="38" max="51" width="5.7109375" style="1" customWidth="1"/>
    <col min="52" max="53" width="6.00390625" style="1" hidden="1" customWidth="1"/>
    <col min="54" max="54" width="9.28125" style="1" customWidth="1"/>
    <col min="55" max="55" width="9.00390625" style="1" customWidth="1"/>
    <col min="56" max="56" width="8.28125" style="1" customWidth="1"/>
    <col min="57" max="57" width="14.140625" style="1" hidden="1" customWidth="1"/>
    <col min="58" max="59" width="0" style="1" hidden="1" customWidth="1"/>
    <col min="60" max="61" width="11.421875" style="1" customWidth="1"/>
    <col min="62" max="16384" width="11.421875" style="1" customWidth="1"/>
  </cols>
  <sheetData>
    <row r="1" spans="1:57" s="141" customFormat="1" ht="15.75">
      <c r="A1" s="170" t="s">
        <v>234</v>
      </c>
      <c r="B1" s="170"/>
      <c r="C1" s="170"/>
      <c r="D1" s="170"/>
      <c r="E1" s="152" t="s">
        <v>235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40"/>
    </row>
    <row r="2" spans="1:59" s="141" customFormat="1" ht="15.75">
      <c r="A2" s="142"/>
      <c r="B2" s="142"/>
      <c r="C2" s="142"/>
      <c r="D2" s="143"/>
      <c r="E2" s="153" t="s">
        <v>237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44"/>
      <c r="BF2" s="145"/>
      <c r="BG2" s="145" t="s">
        <v>20</v>
      </c>
    </row>
    <row r="3" spans="1:59" ht="15" customHeight="1">
      <c r="A3" s="164" t="s">
        <v>0</v>
      </c>
      <c r="B3" s="174" t="s">
        <v>1</v>
      </c>
      <c r="C3" s="176" t="s">
        <v>2</v>
      </c>
      <c r="D3" s="164" t="s">
        <v>3</v>
      </c>
      <c r="E3" s="154" t="s">
        <v>210</v>
      </c>
      <c r="F3" s="155"/>
      <c r="G3" s="155"/>
      <c r="H3" s="156"/>
      <c r="I3" s="154" t="s">
        <v>211</v>
      </c>
      <c r="J3" s="155"/>
      <c r="K3" s="155"/>
      <c r="L3" s="156"/>
      <c r="M3" s="154" t="s">
        <v>212</v>
      </c>
      <c r="N3" s="155"/>
      <c r="O3" s="155"/>
      <c r="P3" s="156"/>
      <c r="Q3" s="154" t="s">
        <v>213</v>
      </c>
      <c r="R3" s="155"/>
      <c r="S3" s="155"/>
      <c r="T3" s="156"/>
      <c r="U3" s="154" t="s">
        <v>214</v>
      </c>
      <c r="V3" s="155"/>
      <c r="W3" s="155"/>
      <c r="X3" s="155"/>
      <c r="Y3" s="155" t="s">
        <v>215</v>
      </c>
      <c r="Z3" s="155"/>
      <c r="AA3" s="155"/>
      <c r="AB3" s="155"/>
      <c r="AC3" s="155" t="s">
        <v>216</v>
      </c>
      <c r="AD3" s="155"/>
      <c r="AE3" s="155"/>
      <c r="AF3" s="156"/>
      <c r="AG3" s="154" t="s">
        <v>21</v>
      </c>
      <c r="AH3" s="155"/>
      <c r="AI3" s="155"/>
      <c r="AJ3" s="156"/>
      <c r="AK3" s="160" t="s">
        <v>22</v>
      </c>
      <c r="AL3" s="157" t="s">
        <v>23</v>
      </c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171" t="s">
        <v>24</v>
      </c>
      <c r="BC3" s="148" t="s">
        <v>25</v>
      </c>
      <c r="BD3" s="148" t="s">
        <v>26</v>
      </c>
      <c r="BE3" s="171" t="s">
        <v>27</v>
      </c>
      <c r="BF3" s="18"/>
      <c r="BG3" s="18"/>
    </row>
    <row r="4" spans="1:59" ht="16.5" customHeight="1">
      <c r="A4" s="165"/>
      <c r="B4" s="175"/>
      <c r="C4" s="177"/>
      <c r="D4" s="165"/>
      <c r="E4" s="2" t="s">
        <v>4</v>
      </c>
      <c r="F4" s="3" t="s">
        <v>5</v>
      </c>
      <c r="G4" s="3" t="s">
        <v>6</v>
      </c>
      <c r="H4" s="2" t="s">
        <v>7</v>
      </c>
      <c r="I4" s="3" t="s">
        <v>4</v>
      </c>
      <c r="J4" s="3" t="s">
        <v>5</v>
      </c>
      <c r="K4" s="3" t="s">
        <v>6</v>
      </c>
      <c r="L4" s="2" t="s">
        <v>7</v>
      </c>
      <c r="M4" s="2" t="s">
        <v>4</v>
      </c>
      <c r="N4" s="3" t="s">
        <v>5</v>
      </c>
      <c r="O4" s="3" t="s">
        <v>6</v>
      </c>
      <c r="P4" s="2" t="s">
        <v>7</v>
      </c>
      <c r="Q4" s="2" t="s">
        <v>4</v>
      </c>
      <c r="R4" s="3" t="s">
        <v>5</v>
      </c>
      <c r="S4" s="3" t="s">
        <v>6</v>
      </c>
      <c r="T4" s="2" t="s">
        <v>7</v>
      </c>
      <c r="U4" s="2" t="s">
        <v>4</v>
      </c>
      <c r="V4" s="3" t="s">
        <v>5</v>
      </c>
      <c r="W4" s="3" t="s">
        <v>6</v>
      </c>
      <c r="X4" s="2" t="s">
        <v>7</v>
      </c>
      <c r="Y4" s="2" t="s">
        <v>4</v>
      </c>
      <c r="Z4" s="3" t="s">
        <v>5</v>
      </c>
      <c r="AA4" s="3" t="s">
        <v>6</v>
      </c>
      <c r="AB4" s="2" t="s">
        <v>7</v>
      </c>
      <c r="AC4" s="2" t="s">
        <v>4</v>
      </c>
      <c r="AD4" s="3" t="s">
        <v>5</v>
      </c>
      <c r="AE4" s="3" t="s">
        <v>6</v>
      </c>
      <c r="AF4" s="2" t="s">
        <v>7</v>
      </c>
      <c r="AG4" s="3" t="s">
        <v>4</v>
      </c>
      <c r="AH4" s="3" t="s">
        <v>5</v>
      </c>
      <c r="AI4" s="2" t="s">
        <v>6</v>
      </c>
      <c r="AJ4" s="2" t="s">
        <v>7</v>
      </c>
      <c r="AK4" s="161"/>
      <c r="AL4" s="150" t="s">
        <v>210</v>
      </c>
      <c r="AM4" s="151"/>
      <c r="AN4" s="150" t="s">
        <v>211</v>
      </c>
      <c r="AO4" s="151"/>
      <c r="AP4" s="150" t="s">
        <v>212</v>
      </c>
      <c r="AQ4" s="151"/>
      <c r="AR4" s="150" t="s">
        <v>213</v>
      </c>
      <c r="AS4" s="151"/>
      <c r="AT4" s="173" t="s">
        <v>217</v>
      </c>
      <c r="AU4" s="163"/>
      <c r="AV4" s="173" t="s">
        <v>215</v>
      </c>
      <c r="AW4" s="163"/>
      <c r="AX4" s="162" t="s">
        <v>216</v>
      </c>
      <c r="AY4" s="163"/>
      <c r="AZ4" s="150" t="s">
        <v>21</v>
      </c>
      <c r="BA4" s="151"/>
      <c r="BB4" s="172"/>
      <c r="BC4" s="149"/>
      <c r="BD4" s="149"/>
      <c r="BE4" s="172"/>
      <c r="BF4" s="18"/>
      <c r="BG4" s="18"/>
    </row>
    <row r="5" spans="1:59" ht="16.5" customHeight="1">
      <c r="A5" s="4"/>
      <c r="B5" s="50"/>
      <c r="C5" s="51"/>
      <c r="D5" s="52"/>
      <c r="E5" s="5"/>
      <c r="F5" s="6"/>
      <c r="G5" s="6"/>
      <c r="H5" s="5">
        <v>3</v>
      </c>
      <c r="I5" s="6"/>
      <c r="J5" s="6"/>
      <c r="K5" s="6"/>
      <c r="L5" s="5">
        <v>3</v>
      </c>
      <c r="M5" s="5"/>
      <c r="N5" s="6"/>
      <c r="O5" s="6"/>
      <c r="P5" s="5">
        <v>2</v>
      </c>
      <c r="Q5" s="19"/>
      <c r="R5" s="19"/>
      <c r="S5" s="19"/>
      <c r="T5" s="5">
        <v>2</v>
      </c>
      <c r="U5" s="5"/>
      <c r="V5" s="5"/>
      <c r="W5" s="5"/>
      <c r="X5" s="5">
        <v>2</v>
      </c>
      <c r="Y5" s="5"/>
      <c r="Z5" s="5"/>
      <c r="AA5" s="5"/>
      <c r="AB5" s="5">
        <v>2</v>
      </c>
      <c r="AC5" s="5"/>
      <c r="AD5" s="6"/>
      <c r="AE5" s="5"/>
      <c r="AF5" s="5">
        <v>4</v>
      </c>
      <c r="AG5" s="6"/>
      <c r="AH5" s="6"/>
      <c r="AI5" s="5"/>
      <c r="AJ5" s="5">
        <v>1</v>
      </c>
      <c r="AK5" s="20"/>
      <c r="AL5" s="21"/>
      <c r="AM5" s="22">
        <v>3</v>
      </c>
      <c r="AN5" s="23"/>
      <c r="AO5" s="22">
        <v>3</v>
      </c>
      <c r="AP5" s="23"/>
      <c r="AQ5" s="22">
        <v>2</v>
      </c>
      <c r="AR5" s="23"/>
      <c r="AS5" s="22">
        <v>2</v>
      </c>
      <c r="AT5" s="73"/>
      <c r="AU5" s="74">
        <v>2</v>
      </c>
      <c r="AV5" s="73"/>
      <c r="AW5" s="74">
        <v>2</v>
      </c>
      <c r="AX5" s="70"/>
      <c r="AY5" s="70">
        <v>4</v>
      </c>
      <c r="AZ5" s="23"/>
      <c r="BA5" s="22">
        <v>1</v>
      </c>
      <c r="BB5" s="24"/>
      <c r="BC5" s="24"/>
      <c r="BD5" s="24"/>
      <c r="BE5" s="24"/>
      <c r="BF5" s="18"/>
      <c r="BG5" s="18"/>
    </row>
    <row r="6" spans="1:59" ht="18" customHeight="1">
      <c r="A6" s="81">
        <v>1</v>
      </c>
      <c r="B6" s="39" t="s">
        <v>101</v>
      </c>
      <c r="C6" s="85" t="s">
        <v>18</v>
      </c>
      <c r="D6" s="64">
        <v>35475</v>
      </c>
      <c r="E6" s="8">
        <v>5.7</v>
      </c>
      <c r="F6" s="94">
        <v>5</v>
      </c>
      <c r="G6" s="10">
        <v>7</v>
      </c>
      <c r="H6" s="25">
        <f aca="true" t="shared" si="0" ref="H6:H33">ROUND((E6*0.2+F6*0.1+G6*0.7),1)</f>
        <v>6.5</v>
      </c>
      <c r="I6" s="8">
        <v>6</v>
      </c>
      <c r="J6" s="94">
        <v>7</v>
      </c>
      <c r="K6" s="10">
        <v>5</v>
      </c>
      <c r="L6" s="25">
        <f aca="true" t="shared" si="1" ref="L6:L47">ROUND((I6*0.2+J6*0.1+K6*0.7),1)</f>
        <v>5.4</v>
      </c>
      <c r="M6" s="8">
        <v>7.5</v>
      </c>
      <c r="N6" s="94">
        <v>8</v>
      </c>
      <c r="O6" s="10">
        <v>8</v>
      </c>
      <c r="P6" s="25">
        <f aca="true" t="shared" si="2" ref="P6:P47">ROUND((M6*0.2+N6*0.1+O6*0.7),1)</f>
        <v>7.9</v>
      </c>
      <c r="Q6" s="8">
        <v>7.3</v>
      </c>
      <c r="R6" s="94">
        <v>9</v>
      </c>
      <c r="S6" s="10">
        <v>7.5</v>
      </c>
      <c r="T6" s="25">
        <f aca="true" t="shared" si="3" ref="T6:T33">ROUND((Q6*0.2+R6*0.1+S6*0.7),1)</f>
        <v>7.6</v>
      </c>
      <c r="U6" s="8">
        <v>3.5</v>
      </c>
      <c r="V6" s="94">
        <v>5</v>
      </c>
      <c r="W6" s="111">
        <v>4.5</v>
      </c>
      <c r="X6" s="25">
        <f aca="true" t="shared" si="4" ref="X6:X47">ROUND((U6*0.2+V6*0.1+W6*0.7),1)</f>
        <v>4.4</v>
      </c>
      <c r="Y6" s="8">
        <v>6</v>
      </c>
      <c r="Z6" s="94">
        <v>7</v>
      </c>
      <c r="AA6" s="10">
        <v>6.5</v>
      </c>
      <c r="AB6" s="25">
        <f aca="true" t="shared" si="5" ref="AB6:AB47">ROUND((Y6*0.2+Z6*0.1+AA6*0.7),1)</f>
        <v>6.5</v>
      </c>
      <c r="AC6" s="8">
        <v>4.9</v>
      </c>
      <c r="AD6" s="9">
        <v>6</v>
      </c>
      <c r="AE6" s="10">
        <v>5.5</v>
      </c>
      <c r="AF6" s="25">
        <f aca="true" t="shared" si="6" ref="AF6:AF47">ROUND((AC6*0.2+AD6*0.1+AE6*0.7),1)</f>
        <v>5.4</v>
      </c>
      <c r="AG6" s="8"/>
      <c r="AH6" s="9"/>
      <c r="AI6" s="10"/>
      <c r="AJ6" s="25">
        <f aca="true" t="shared" si="7" ref="AJ6:AJ47">ROUND((AG6*0.2+AH6*0.1+AI6*0.7),1)</f>
        <v>0</v>
      </c>
      <c r="AK6" s="11">
        <f aca="true" t="shared" si="8" ref="AK6:AK47">ROUND((SUMPRODUCT($E$5:$AF$5,E6:AF6)/SUM($E$5:$AF$5)),2)</f>
        <v>6.12</v>
      </c>
      <c r="AL6" s="23" t="str">
        <f aca="true" t="shared" si="9" ref="AL6:AL47">IF(AND(8.5&lt;=H6,H6&lt;=10),"A",IF(AND(7&lt;=H6,H6&lt;=8.4),"B",IF(AND(5.5&lt;=H6,H6&lt;=6.9),"C",IF(AND(4&lt;=H6,H6&lt;=5.4),"D",IF(H6=0,"X","F")))))</f>
        <v>C</v>
      </c>
      <c r="AM6" s="26">
        <f aca="true" t="shared" si="10" ref="AM6:AM47">IF(AND(8.5&lt;=H6,H6&lt;=10),4,IF(AND(7&lt;=H6,H6&lt;=8.4),3,IF(AND(5.5&lt;=H6,H6&lt;=6.9),2,IF(AND(4&lt;=H6,H6&lt;=5.4),1,0))))</f>
        <v>2</v>
      </c>
      <c r="AN6" s="23" t="str">
        <f aca="true" t="shared" si="11" ref="AN6:AN47">IF(AND(8.5&lt;=L6,L6&lt;=10),"A",IF(AND(7&lt;=L6,L6&lt;=8.4),"B",IF(AND(5.5&lt;=L6,L6&lt;=6.9),"C",IF(AND(4&lt;=L6,L6&lt;=5.4),"D",IF(L6=0,"X","F")))))</f>
        <v>D</v>
      </c>
      <c r="AO6" s="26">
        <f aca="true" t="shared" si="12" ref="AO6:AO47">IF(AND(8.5&lt;=L6,L6&lt;=10),4,IF(AND(7&lt;=L6,L6&lt;=8.4),3,IF(AND(5.5&lt;=L6,L6&lt;=6.9),2,IF(AND(4&lt;=L6,L6&lt;=5.4),1,0))))</f>
        <v>1</v>
      </c>
      <c r="AP6" s="23" t="str">
        <f aca="true" t="shared" si="13" ref="AP6:AP47">IF(AND(8.5&lt;=P6,P6&lt;=10),"A",IF(AND(7&lt;=P6,P6&lt;=8.4),"B",IF(AND(5.5&lt;=P6,P6&lt;=6.9),"C",IF(AND(4&lt;=P6,P6&lt;=5.4),"D",IF(P6=0,"X","F")))))</f>
        <v>B</v>
      </c>
      <c r="AQ6" s="26">
        <f aca="true" t="shared" si="14" ref="AQ6:AQ47">IF(AND(8.5&lt;=P6,P6&lt;=10),4,IF(AND(7&lt;=P6,P6&lt;=8.4),3,IF(AND(5.5&lt;=P6,P6&lt;=6.9),2,IF(AND(4&lt;=P6,P6&lt;=5.4),1,0))))</f>
        <v>3</v>
      </c>
      <c r="AR6" s="23" t="str">
        <f aca="true" t="shared" si="15" ref="AR6:AR47">IF(AND(8.5&lt;=T6,T6&lt;=10),"A",IF(AND(7&lt;=T6,T6&lt;=8.4),"B",IF(AND(5.5&lt;=T6,T6&lt;=6.9),"C",IF(AND(4&lt;=T6,T6&lt;=5.4),"D",IF(T6=0,"X","F")))))</f>
        <v>B</v>
      </c>
      <c r="AS6" s="26">
        <f aca="true" t="shared" si="16" ref="AS6:AS47">IF(AND(8.5&lt;=T6,T6&lt;=10),4,IF(AND(7&lt;=T6,T6&lt;=8.4),3,IF(AND(5.5&lt;=T6,T6&lt;=6.9),2,IF(AND(4&lt;=T6,T6&lt;=5.4),1,0))))</f>
        <v>3</v>
      </c>
      <c r="AT6" s="23" t="str">
        <f aca="true" t="shared" si="17" ref="AT6:AT47">IF(AND(8.5&lt;=X6,X6&lt;=10),"A",IF(AND(7&lt;=X6,X6&lt;=8.4),"B",IF(AND(5.5&lt;=X6,X6&lt;=6.9),"C",IF(AND(4&lt;=X6,X6&lt;=5.4),"D",IF(X6=0,"X","F")))))</f>
        <v>D</v>
      </c>
      <c r="AU6" s="26">
        <f aca="true" t="shared" si="18" ref="AU6:AU47">IF(AND(8.5&lt;=X6,X6&lt;=10),4,IF(AND(7&lt;=X6,X6&lt;=8.4),3,IF(AND(5.5&lt;=X6,X6&lt;=6.9),2,IF(AND(4&lt;=X6,X6&lt;=5.4),1,0))))</f>
        <v>1</v>
      </c>
      <c r="AV6" s="23" t="str">
        <f aca="true" t="shared" si="19" ref="AV6:AV47">IF(AND(8.5&lt;=AB6,AB6&lt;=10),"A",IF(AND(7&lt;=AB6,AB6&lt;=8.4),"B",IF(AND(5.5&lt;=AB6,AB6&lt;=6.9),"C",IF(AND(4&lt;=AB6,AB6&lt;=5.4),"D",IF(AB6=0,"X","F")))))</f>
        <v>C</v>
      </c>
      <c r="AW6" s="26">
        <f aca="true" t="shared" si="20" ref="AW6:AW47">IF(AND(8.5&lt;=AB6,AB6&lt;=10),4,IF(AND(7&lt;=AB6,AB6&lt;=8.4),3,IF(AND(5.5&lt;=AB6,AB6&lt;=6.9),2,IF(AND(4&lt;=AB6,AB6&lt;=5.4),1,0))))</f>
        <v>2</v>
      </c>
      <c r="AX6" s="23" t="str">
        <f aca="true" t="shared" si="21" ref="AX6:AX47">IF(AND(8.5&lt;=AF6,AF6&lt;=10),"A",IF(AND(7&lt;=AF6,AF6&lt;=8.4),"B",IF(AND(5.5&lt;=AF6,AF6&lt;=6.9),"C",IF(AND(4&lt;=AF6,AF6&lt;=5.4),"D",IF(AF6=0,"X","F")))))</f>
        <v>D</v>
      </c>
      <c r="AY6" s="26">
        <f aca="true" t="shared" si="22" ref="AY6:AY47">IF(AND(8.5&lt;=AF6,AF6&lt;=10),4,IF(AND(7&lt;=AF6,AF6&lt;=8.4),3,IF(AND(5.5&lt;=AF6,AF6&lt;=6.9),2,IF(AND(4&lt;=AF6,AF6&lt;=5.4),1,0))))</f>
        <v>1</v>
      </c>
      <c r="AZ6" s="23" t="str">
        <f aca="true" t="shared" si="23" ref="AZ6:AZ47">IF(AND(8.5&lt;=AJ6,AJ6&lt;=10),"A",IF(AND(7&lt;=AJ6,AJ6&lt;=8.4),"B",IF(AND(5.5&lt;=AJ6,AJ6&lt;=6.9),"C",IF(AND(4&lt;=AJ6,AJ6&lt;=5.4),"D",IF(AJ6=0,"X","F")))))</f>
        <v>X</v>
      </c>
      <c r="BA6" s="26">
        <f aca="true" t="shared" si="24" ref="BA6:BA47">IF(AND(8.5&lt;=AJ6,AJ6&lt;=10),4,IF(AND(7&lt;=AJ6,AJ6&lt;=8.4),3,IF(AND(5.5&lt;=AJ6,AJ6&lt;=6.9),2,IF(AND(4&lt;=AJ6,AJ6&lt;=5.4),1,0))))</f>
        <v>0</v>
      </c>
      <c r="BB6" s="62">
        <f aca="true" t="shared" si="25" ref="BB6:BB47">ROUND((SUMPRODUCT($AM$5:$AY$5,AM6:AY6)/SUM($AM$5:$AY$5)),2)</f>
        <v>1.72</v>
      </c>
      <c r="BC6" s="24">
        <f aca="true" t="shared" si="26" ref="BC6:BC47">SUMIF(AM6:AY6,$BG$2,$AM$5:$AY$5)</f>
        <v>18</v>
      </c>
      <c r="BD6" s="62">
        <f aca="true" t="shared" si="27" ref="BD6:BD47">ROUND((SUMPRODUCT($AM$5:$AY$5,AM6:AY6)/BC6),2)</f>
        <v>1.72</v>
      </c>
      <c r="BE6" s="24" t="str">
        <f aca="true" t="shared" si="28" ref="BE6:BE47">IF(AND(3.6&lt;=BD6,BD6&lt;=4),"XuÊt s¾c",IF(AND(3.2&lt;=BD6,BD6&lt;=3.59),"Giái",IF(AND(2.5&lt;=BD6,BD6&lt;=3.19),"Kh¸",IF(AND(2&lt;=BD6,BD6&lt;=2.49),"Trung b×nh",IF(AND(1&lt;=BD6,BD6&lt;=1.99),"Trung b×nh yÕu","KÐm")))))</f>
        <v>Trung b×nh yÕu</v>
      </c>
      <c r="BF6" s="15">
        <f aca="true" t="shared" si="29" ref="BF6:BF27">(G6+K6+O6+S6+AI6)/5</f>
        <v>5.5</v>
      </c>
      <c r="BG6" s="1" t="str">
        <f aca="true" t="shared" si="30" ref="BG6:BG27">IF(AND(BF6&gt;=8,BF6&lt;=10),"Giỏi",IF(AND(BF6&gt;=7,BF6&lt;8),"Khá",IF(AND(BF6&gt;=6,BF6&lt;7),"TBK",IF(AND(BF6&gt;=5,BF6&lt;6),"TB","YK"))))</f>
        <v>TB</v>
      </c>
    </row>
    <row r="7" spans="1:59" ht="18" customHeight="1">
      <c r="A7" s="81">
        <v>2</v>
      </c>
      <c r="B7" s="53" t="s">
        <v>150</v>
      </c>
      <c r="C7" s="83" t="s">
        <v>18</v>
      </c>
      <c r="D7" s="68">
        <v>35744</v>
      </c>
      <c r="E7" s="8">
        <v>7.7</v>
      </c>
      <c r="F7" s="94">
        <v>10</v>
      </c>
      <c r="G7" s="10">
        <v>8</v>
      </c>
      <c r="H7" s="25">
        <f t="shared" si="0"/>
        <v>8.1</v>
      </c>
      <c r="I7" s="8">
        <v>7.3</v>
      </c>
      <c r="J7" s="94">
        <v>8</v>
      </c>
      <c r="K7" s="10">
        <v>6.5</v>
      </c>
      <c r="L7" s="25">
        <f t="shared" si="1"/>
        <v>6.8</v>
      </c>
      <c r="M7" s="8">
        <v>7</v>
      </c>
      <c r="N7" s="94">
        <v>8</v>
      </c>
      <c r="O7" s="10">
        <v>6</v>
      </c>
      <c r="P7" s="25">
        <f t="shared" si="2"/>
        <v>6.4</v>
      </c>
      <c r="Q7" s="8">
        <v>7.7</v>
      </c>
      <c r="R7" s="94">
        <v>9</v>
      </c>
      <c r="S7" s="10">
        <v>7</v>
      </c>
      <c r="T7" s="25">
        <f t="shared" si="3"/>
        <v>7.3</v>
      </c>
      <c r="U7" s="8">
        <v>9</v>
      </c>
      <c r="V7" s="94">
        <v>9</v>
      </c>
      <c r="W7" s="10">
        <v>7.5</v>
      </c>
      <c r="X7" s="25">
        <f t="shared" si="4"/>
        <v>8</v>
      </c>
      <c r="Y7" s="8">
        <v>7.5</v>
      </c>
      <c r="Z7" s="94">
        <v>9</v>
      </c>
      <c r="AA7" s="10">
        <v>4.5</v>
      </c>
      <c r="AB7" s="25">
        <f t="shared" si="5"/>
        <v>5.6</v>
      </c>
      <c r="AC7" s="8">
        <v>9</v>
      </c>
      <c r="AD7" s="9">
        <v>10</v>
      </c>
      <c r="AE7" s="10">
        <v>9</v>
      </c>
      <c r="AF7" s="25">
        <f t="shared" si="6"/>
        <v>9.1</v>
      </c>
      <c r="AG7" s="8"/>
      <c r="AH7" s="9"/>
      <c r="AI7" s="10"/>
      <c r="AJ7" s="25">
        <f t="shared" si="7"/>
        <v>0</v>
      </c>
      <c r="AK7" s="11">
        <f t="shared" si="8"/>
        <v>7.54</v>
      </c>
      <c r="AL7" s="23" t="str">
        <f t="shared" si="9"/>
        <v>B</v>
      </c>
      <c r="AM7" s="26">
        <f t="shared" si="10"/>
        <v>3</v>
      </c>
      <c r="AN7" s="23" t="str">
        <f t="shared" si="11"/>
        <v>C</v>
      </c>
      <c r="AO7" s="26">
        <f t="shared" si="12"/>
        <v>2</v>
      </c>
      <c r="AP7" s="23" t="str">
        <f t="shared" si="13"/>
        <v>C</v>
      </c>
      <c r="AQ7" s="26">
        <f t="shared" si="14"/>
        <v>2</v>
      </c>
      <c r="AR7" s="23" t="str">
        <f t="shared" si="15"/>
        <v>B</v>
      </c>
      <c r="AS7" s="26">
        <f t="shared" si="16"/>
        <v>3</v>
      </c>
      <c r="AT7" s="23" t="str">
        <f t="shared" si="17"/>
        <v>B</v>
      </c>
      <c r="AU7" s="26">
        <f t="shared" si="18"/>
        <v>3</v>
      </c>
      <c r="AV7" s="23" t="str">
        <f t="shared" si="19"/>
        <v>C</v>
      </c>
      <c r="AW7" s="26">
        <f t="shared" si="20"/>
        <v>2</v>
      </c>
      <c r="AX7" s="23" t="str">
        <f t="shared" si="21"/>
        <v>A</v>
      </c>
      <c r="AY7" s="26">
        <f t="shared" si="22"/>
        <v>4</v>
      </c>
      <c r="AZ7" s="23" t="str">
        <f t="shared" si="23"/>
        <v>X</v>
      </c>
      <c r="BA7" s="26">
        <f t="shared" si="24"/>
        <v>0</v>
      </c>
      <c r="BB7" s="62">
        <f t="shared" si="25"/>
        <v>2.83</v>
      </c>
      <c r="BC7" s="24">
        <f t="shared" si="26"/>
        <v>18</v>
      </c>
      <c r="BD7" s="62">
        <f t="shared" si="27"/>
        <v>2.83</v>
      </c>
      <c r="BE7" s="24" t="str">
        <f t="shared" si="28"/>
        <v>Kh¸</v>
      </c>
      <c r="BF7" s="15">
        <f t="shared" si="29"/>
        <v>5.5</v>
      </c>
      <c r="BG7" s="1" t="str">
        <f t="shared" si="30"/>
        <v>TB</v>
      </c>
    </row>
    <row r="8" spans="1:59" ht="18" customHeight="1">
      <c r="A8" s="81">
        <v>3</v>
      </c>
      <c r="B8" s="40" t="s">
        <v>151</v>
      </c>
      <c r="C8" s="83" t="s">
        <v>18</v>
      </c>
      <c r="D8" s="55">
        <v>35213</v>
      </c>
      <c r="E8" s="8">
        <v>6.3</v>
      </c>
      <c r="F8" s="94">
        <v>7</v>
      </c>
      <c r="G8" s="10">
        <v>7</v>
      </c>
      <c r="H8" s="25">
        <f t="shared" si="0"/>
        <v>6.9</v>
      </c>
      <c r="I8" s="8">
        <v>8.7</v>
      </c>
      <c r="J8" s="94">
        <v>9</v>
      </c>
      <c r="K8" s="10">
        <v>8.5</v>
      </c>
      <c r="L8" s="25">
        <f t="shared" si="1"/>
        <v>8.6</v>
      </c>
      <c r="M8" s="8">
        <v>7.5</v>
      </c>
      <c r="N8" s="94">
        <v>8</v>
      </c>
      <c r="O8" s="10">
        <v>5</v>
      </c>
      <c r="P8" s="25">
        <f t="shared" si="2"/>
        <v>5.8</v>
      </c>
      <c r="Q8" s="8">
        <v>6.7</v>
      </c>
      <c r="R8" s="94">
        <v>9</v>
      </c>
      <c r="S8" s="10">
        <v>7.5</v>
      </c>
      <c r="T8" s="25">
        <f t="shared" si="3"/>
        <v>7.5</v>
      </c>
      <c r="U8" s="8">
        <v>8.5</v>
      </c>
      <c r="V8" s="94">
        <v>9</v>
      </c>
      <c r="W8" s="10">
        <v>9</v>
      </c>
      <c r="X8" s="25">
        <f t="shared" si="4"/>
        <v>8.9</v>
      </c>
      <c r="Y8" s="8">
        <v>6.5</v>
      </c>
      <c r="Z8" s="94">
        <v>7</v>
      </c>
      <c r="AA8" s="10">
        <v>5</v>
      </c>
      <c r="AB8" s="25">
        <f t="shared" si="5"/>
        <v>5.5</v>
      </c>
      <c r="AC8" s="8">
        <v>6.4</v>
      </c>
      <c r="AD8" s="9">
        <v>8</v>
      </c>
      <c r="AE8" s="10">
        <v>5</v>
      </c>
      <c r="AF8" s="25">
        <f t="shared" si="6"/>
        <v>5.6</v>
      </c>
      <c r="AG8" s="8"/>
      <c r="AH8" s="9"/>
      <c r="AI8" s="10"/>
      <c r="AJ8" s="25">
        <f t="shared" si="7"/>
        <v>0</v>
      </c>
      <c r="AK8" s="11">
        <f t="shared" si="8"/>
        <v>6.91</v>
      </c>
      <c r="AL8" s="23" t="str">
        <f t="shared" si="9"/>
        <v>C</v>
      </c>
      <c r="AM8" s="26">
        <f t="shared" si="10"/>
        <v>2</v>
      </c>
      <c r="AN8" s="23" t="str">
        <f t="shared" si="11"/>
        <v>A</v>
      </c>
      <c r="AO8" s="26">
        <f t="shared" si="12"/>
        <v>4</v>
      </c>
      <c r="AP8" s="23" t="str">
        <f t="shared" si="13"/>
        <v>C</v>
      </c>
      <c r="AQ8" s="26">
        <f t="shared" si="14"/>
        <v>2</v>
      </c>
      <c r="AR8" s="23" t="str">
        <f t="shared" si="15"/>
        <v>B</v>
      </c>
      <c r="AS8" s="26">
        <f t="shared" si="16"/>
        <v>3</v>
      </c>
      <c r="AT8" s="23" t="str">
        <f t="shared" si="17"/>
        <v>A</v>
      </c>
      <c r="AU8" s="26">
        <f t="shared" si="18"/>
        <v>4</v>
      </c>
      <c r="AV8" s="23" t="str">
        <f t="shared" si="19"/>
        <v>C</v>
      </c>
      <c r="AW8" s="26">
        <f t="shared" si="20"/>
        <v>2</v>
      </c>
      <c r="AX8" s="23" t="str">
        <f t="shared" si="21"/>
        <v>C</v>
      </c>
      <c r="AY8" s="26">
        <f t="shared" si="22"/>
        <v>2</v>
      </c>
      <c r="AZ8" s="23" t="str">
        <f t="shared" si="23"/>
        <v>X</v>
      </c>
      <c r="BA8" s="26">
        <f t="shared" si="24"/>
        <v>0</v>
      </c>
      <c r="BB8" s="62">
        <f t="shared" si="25"/>
        <v>2.67</v>
      </c>
      <c r="BC8" s="24">
        <f t="shared" si="26"/>
        <v>18</v>
      </c>
      <c r="BD8" s="62">
        <f t="shared" si="27"/>
        <v>2.67</v>
      </c>
      <c r="BE8" s="24" t="str">
        <f t="shared" si="28"/>
        <v>Kh¸</v>
      </c>
      <c r="BF8" s="15">
        <f t="shared" si="29"/>
        <v>5.6</v>
      </c>
      <c r="BG8" s="1" t="str">
        <f t="shared" si="30"/>
        <v>TB</v>
      </c>
    </row>
    <row r="9" spans="1:59" ht="18" customHeight="1">
      <c r="A9" s="81">
        <v>4</v>
      </c>
      <c r="B9" s="40" t="s">
        <v>152</v>
      </c>
      <c r="C9" s="83" t="s">
        <v>18</v>
      </c>
      <c r="D9" s="29">
        <v>35547</v>
      </c>
      <c r="E9" s="8">
        <v>7</v>
      </c>
      <c r="F9" s="94">
        <v>7</v>
      </c>
      <c r="G9" s="10">
        <v>7</v>
      </c>
      <c r="H9" s="25">
        <f t="shared" si="0"/>
        <v>7</v>
      </c>
      <c r="I9" s="8">
        <v>6.3</v>
      </c>
      <c r="J9" s="94">
        <v>7</v>
      </c>
      <c r="K9" s="111">
        <v>6</v>
      </c>
      <c r="L9" s="25">
        <f t="shared" si="1"/>
        <v>6.2</v>
      </c>
      <c r="M9" s="8">
        <v>5.5</v>
      </c>
      <c r="N9" s="94">
        <v>7</v>
      </c>
      <c r="O9" s="10">
        <v>5</v>
      </c>
      <c r="P9" s="25">
        <f t="shared" si="2"/>
        <v>5.3</v>
      </c>
      <c r="Q9" s="8">
        <v>5.7</v>
      </c>
      <c r="R9" s="94">
        <v>9</v>
      </c>
      <c r="S9" s="10">
        <v>6</v>
      </c>
      <c r="T9" s="25">
        <f t="shared" si="3"/>
        <v>6.2</v>
      </c>
      <c r="U9" s="8">
        <v>5.5</v>
      </c>
      <c r="V9" s="94">
        <v>6</v>
      </c>
      <c r="W9" s="111">
        <v>4.5</v>
      </c>
      <c r="X9" s="25">
        <f t="shared" si="4"/>
        <v>4.9</v>
      </c>
      <c r="Y9" s="8">
        <v>6.5</v>
      </c>
      <c r="Z9" s="94">
        <v>7</v>
      </c>
      <c r="AA9" s="10">
        <v>6</v>
      </c>
      <c r="AB9" s="25">
        <f t="shared" si="5"/>
        <v>6.2</v>
      </c>
      <c r="AC9" s="58">
        <v>3.5</v>
      </c>
      <c r="AD9" s="59">
        <v>5</v>
      </c>
      <c r="AE9" s="93">
        <v>1</v>
      </c>
      <c r="AF9" s="25">
        <f t="shared" si="6"/>
        <v>1.9</v>
      </c>
      <c r="AG9" s="8"/>
      <c r="AH9" s="9"/>
      <c r="AI9" s="10"/>
      <c r="AJ9" s="25">
        <f t="shared" si="7"/>
        <v>0</v>
      </c>
      <c r="AK9" s="11">
        <f t="shared" si="8"/>
        <v>5.13</v>
      </c>
      <c r="AL9" s="23" t="str">
        <f t="shared" si="9"/>
        <v>B</v>
      </c>
      <c r="AM9" s="26">
        <f t="shared" si="10"/>
        <v>3</v>
      </c>
      <c r="AN9" s="23" t="str">
        <f t="shared" si="11"/>
        <v>C</v>
      </c>
      <c r="AO9" s="26">
        <f t="shared" si="12"/>
        <v>2</v>
      </c>
      <c r="AP9" s="23" t="str">
        <f t="shared" si="13"/>
        <v>D</v>
      </c>
      <c r="AQ9" s="26">
        <f t="shared" si="14"/>
        <v>1</v>
      </c>
      <c r="AR9" s="23" t="str">
        <f t="shared" si="15"/>
        <v>C</v>
      </c>
      <c r="AS9" s="26">
        <f t="shared" si="16"/>
        <v>2</v>
      </c>
      <c r="AT9" s="23" t="str">
        <f t="shared" si="17"/>
        <v>D</v>
      </c>
      <c r="AU9" s="26">
        <f t="shared" si="18"/>
        <v>1</v>
      </c>
      <c r="AV9" s="23" t="str">
        <f t="shared" si="19"/>
        <v>C</v>
      </c>
      <c r="AW9" s="26">
        <f t="shared" si="20"/>
        <v>2</v>
      </c>
      <c r="AX9" s="23" t="str">
        <f t="shared" si="21"/>
        <v>F</v>
      </c>
      <c r="AY9" s="26">
        <f t="shared" si="22"/>
        <v>0</v>
      </c>
      <c r="AZ9" s="23" t="str">
        <f t="shared" si="23"/>
        <v>X</v>
      </c>
      <c r="BA9" s="26">
        <f t="shared" si="24"/>
        <v>0</v>
      </c>
      <c r="BB9" s="62">
        <f t="shared" si="25"/>
        <v>1.5</v>
      </c>
      <c r="BC9" s="24">
        <f t="shared" si="26"/>
        <v>14</v>
      </c>
      <c r="BD9" s="62">
        <f t="shared" si="27"/>
        <v>1.93</v>
      </c>
      <c r="BE9" s="24" t="str">
        <f t="shared" si="28"/>
        <v>Trung b×nh yÕu</v>
      </c>
      <c r="BF9" s="15">
        <f t="shared" si="29"/>
        <v>4.8</v>
      </c>
      <c r="BG9" s="1" t="str">
        <f t="shared" si="30"/>
        <v>YK</v>
      </c>
    </row>
    <row r="10" spans="1:59" ht="18" customHeight="1">
      <c r="A10" s="81">
        <v>5</v>
      </c>
      <c r="B10" s="40" t="s">
        <v>100</v>
      </c>
      <c r="C10" s="84" t="s">
        <v>18</v>
      </c>
      <c r="D10" s="29">
        <v>35536</v>
      </c>
      <c r="E10" s="8">
        <v>6.7</v>
      </c>
      <c r="F10" s="94">
        <v>9</v>
      </c>
      <c r="G10" s="10">
        <v>5</v>
      </c>
      <c r="H10" s="25">
        <f t="shared" si="0"/>
        <v>5.7</v>
      </c>
      <c r="I10" s="8">
        <v>7.7</v>
      </c>
      <c r="J10" s="94">
        <v>8</v>
      </c>
      <c r="K10" s="111">
        <v>0</v>
      </c>
      <c r="L10" s="25">
        <f t="shared" si="1"/>
        <v>2.3</v>
      </c>
      <c r="M10" s="8">
        <v>6</v>
      </c>
      <c r="N10" s="94">
        <v>7</v>
      </c>
      <c r="O10" s="10">
        <v>6</v>
      </c>
      <c r="P10" s="25">
        <f t="shared" si="2"/>
        <v>6.1</v>
      </c>
      <c r="Q10" s="8">
        <v>6.7</v>
      </c>
      <c r="R10" s="94">
        <v>9</v>
      </c>
      <c r="S10" s="10">
        <v>4.5</v>
      </c>
      <c r="T10" s="25">
        <f t="shared" si="3"/>
        <v>5.4</v>
      </c>
      <c r="U10" s="8">
        <v>4</v>
      </c>
      <c r="V10" s="94">
        <v>5</v>
      </c>
      <c r="W10" s="10">
        <v>4.5</v>
      </c>
      <c r="X10" s="25">
        <f t="shared" si="4"/>
        <v>4.5</v>
      </c>
      <c r="Y10" s="8">
        <v>6</v>
      </c>
      <c r="Z10" s="94">
        <v>8</v>
      </c>
      <c r="AA10" s="10">
        <v>7</v>
      </c>
      <c r="AB10" s="25">
        <f t="shared" si="5"/>
        <v>6.9</v>
      </c>
      <c r="AC10" s="8">
        <v>6.1</v>
      </c>
      <c r="AD10" s="9">
        <v>8</v>
      </c>
      <c r="AE10" s="10">
        <v>3</v>
      </c>
      <c r="AF10" s="25">
        <f t="shared" si="6"/>
        <v>4.1</v>
      </c>
      <c r="AG10" s="8"/>
      <c r="AH10" s="9"/>
      <c r="AI10" s="10"/>
      <c r="AJ10" s="25">
        <f t="shared" si="7"/>
        <v>0</v>
      </c>
      <c r="AK10" s="11">
        <f t="shared" si="8"/>
        <v>4.79</v>
      </c>
      <c r="AL10" s="23" t="str">
        <f t="shared" si="9"/>
        <v>C</v>
      </c>
      <c r="AM10" s="26">
        <f t="shared" si="10"/>
        <v>2</v>
      </c>
      <c r="AN10" s="23" t="str">
        <f t="shared" si="11"/>
        <v>F</v>
      </c>
      <c r="AO10" s="26">
        <f t="shared" si="12"/>
        <v>0</v>
      </c>
      <c r="AP10" s="23" t="str">
        <f t="shared" si="13"/>
        <v>C</v>
      </c>
      <c r="AQ10" s="26">
        <f t="shared" si="14"/>
        <v>2</v>
      </c>
      <c r="AR10" s="23" t="str">
        <f t="shared" si="15"/>
        <v>D</v>
      </c>
      <c r="AS10" s="26">
        <f t="shared" si="16"/>
        <v>1</v>
      </c>
      <c r="AT10" s="23" t="str">
        <f t="shared" si="17"/>
        <v>D</v>
      </c>
      <c r="AU10" s="26">
        <f t="shared" si="18"/>
        <v>1</v>
      </c>
      <c r="AV10" s="23" t="str">
        <f t="shared" si="19"/>
        <v>C</v>
      </c>
      <c r="AW10" s="26">
        <f t="shared" si="20"/>
        <v>2</v>
      </c>
      <c r="AX10" s="23" t="str">
        <f t="shared" si="21"/>
        <v>D</v>
      </c>
      <c r="AY10" s="26">
        <f t="shared" si="22"/>
        <v>1</v>
      </c>
      <c r="AZ10" s="23" t="str">
        <f t="shared" si="23"/>
        <v>X</v>
      </c>
      <c r="BA10" s="26">
        <f t="shared" si="24"/>
        <v>0</v>
      </c>
      <c r="BB10" s="62">
        <f t="shared" si="25"/>
        <v>1.22</v>
      </c>
      <c r="BC10" s="24">
        <f t="shared" si="26"/>
        <v>15</v>
      </c>
      <c r="BD10" s="62">
        <f t="shared" si="27"/>
        <v>1.47</v>
      </c>
      <c r="BE10" s="24" t="str">
        <f t="shared" si="28"/>
        <v>Trung b×nh yÕu</v>
      </c>
      <c r="BF10" s="15">
        <f t="shared" si="29"/>
        <v>3.1</v>
      </c>
      <c r="BG10" s="1" t="str">
        <f t="shared" si="30"/>
        <v>YK</v>
      </c>
    </row>
    <row r="11" spans="1:59" ht="18" customHeight="1">
      <c r="A11" s="81">
        <v>6</v>
      </c>
      <c r="B11" s="30" t="s">
        <v>102</v>
      </c>
      <c r="C11" s="82" t="s">
        <v>18</v>
      </c>
      <c r="D11" s="32">
        <v>35434</v>
      </c>
      <c r="E11" s="8">
        <v>6</v>
      </c>
      <c r="F11" s="94">
        <v>7</v>
      </c>
      <c r="G11" s="10">
        <v>6</v>
      </c>
      <c r="H11" s="25">
        <f t="shared" si="0"/>
        <v>6.1</v>
      </c>
      <c r="I11" s="8">
        <v>5.3</v>
      </c>
      <c r="J11" s="94">
        <v>6</v>
      </c>
      <c r="K11" s="10">
        <v>5</v>
      </c>
      <c r="L11" s="25">
        <f t="shared" si="1"/>
        <v>5.2</v>
      </c>
      <c r="M11" s="8">
        <v>7.5</v>
      </c>
      <c r="N11" s="94">
        <v>8</v>
      </c>
      <c r="O11" s="10">
        <v>4</v>
      </c>
      <c r="P11" s="25">
        <f t="shared" si="2"/>
        <v>5.1</v>
      </c>
      <c r="Q11" s="8">
        <v>7</v>
      </c>
      <c r="R11" s="94">
        <v>9</v>
      </c>
      <c r="S11" s="10">
        <v>3.5</v>
      </c>
      <c r="T11" s="25">
        <f t="shared" si="3"/>
        <v>4.8</v>
      </c>
      <c r="U11" s="136">
        <v>7.5</v>
      </c>
      <c r="V11" s="137">
        <v>7</v>
      </c>
      <c r="W11" s="111">
        <v>5.5</v>
      </c>
      <c r="X11" s="25">
        <f t="shared" si="4"/>
        <v>6.1</v>
      </c>
      <c r="Y11" s="58">
        <v>6.5</v>
      </c>
      <c r="Z11" s="100">
        <v>4</v>
      </c>
      <c r="AA11" s="93">
        <v>0</v>
      </c>
      <c r="AB11" s="25">
        <f t="shared" si="5"/>
        <v>1.7</v>
      </c>
      <c r="AC11" s="136">
        <v>6.3</v>
      </c>
      <c r="AD11" s="138">
        <v>6</v>
      </c>
      <c r="AE11" s="111">
        <v>7.5</v>
      </c>
      <c r="AF11" s="25">
        <f t="shared" si="6"/>
        <v>7.1</v>
      </c>
      <c r="AG11" s="8"/>
      <c r="AH11" s="9"/>
      <c r="AI11" s="10"/>
      <c r="AJ11" s="25">
        <f t="shared" si="7"/>
        <v>0</v>
      </c>
      <c r="AK11" s="11">
        <f t="shared" si="8"/>
        <v>5.43</v>
      </c>
      <c r="AL11" s="23" t="str">
        <f t="shared" si="9"/>
        <v>C</v>
      </c>
      <c r="AM11" s="26">
        <f t="shared" si="10"/>
        <v>2</v>
      </c>
      <c r="AN11" s="23" t="str">
        <f t="shared" si="11"/>
        <v>D</v>
      </c>
      <c r="AO11" s="26">
        <f t="shared" si="12"/>
        <v>1</v>
      </c>
      <c r="AP11" s="23" t="str">
        <f t="shared" si="13"/>
        <v>D</v>
      </c>
      <c r="AQ11" s="26">
        <f t="shared" si="14"/>
        <v>1</v>
      </c>
      <c r="AR11" s="23" t="str">
        <f t="shared" si="15"/>
        <v>D</v>
      </c>
      <c r="AS11" s="26">
        <f t="shared" si="16"/>
        <v>1</v>
      </c>
      <c r="AT11" s="23" t="str">
        <f t="shared" si="17"/>
        <v>C</v>
      </c>
      <c r="AU11" s="26">
        <f t="shared" si="18"/>
        <v>2</v>
      </c>
      <c r="AV11" s="23" t="str">
        <f t="shared" si="19"/>
        <v>F</v>
      </c>
      <c r="AW11" s="26">
        <f t="shared" si="20"/>
        <v>0</v>
      </c>
      <c r="AX11" s="23" t="str">
        <f t="shared" si="21"/>
        <v>B</v>
      </c>
      <c r="AY11" s="26">
        <f t="shared" si="22"/>
        <v>3</v>
      </c>
      <c r="AZ11" s="23" t="str">
        <f t="shared" si="23"/>
        <v>X</v>
      </c>
      <c r="BA11" s="26">
        <f t="shared" si="24"/>
        <v>0</v>
      </c>
      <c r="BB11" s="62">
        <f t="shared" si="25"/>
        <v>1.61</v>
      </c>
      <c r="BC11" s="24">
        <f t="shared" si="26"/>
        <v>16</v>
      </c>
      <c r="BD11" s="62">
        <f t="shared" si="27"/>
        <v>1.81</v>
      </c>
      <c r="BE11" s="24" t="str">
        <f t="shared" si="28"/>
        <v>Trung b×nh yÕu</v>
      </c>
      <c r="BF11" s="15">
        <f t="shared" si="29"/>
        <v>3.7</v>
      </c>
      <c r="BG11" s="1" t="str">
        <f t="shared" si="30"/>
        <v>YK</v>
      </c>
    </row>
    <row r="12" spans="1:59" ht="18" customHeight="1">
      <c r="A12" s="81">
        <v>7</v>
      </c>
      <c r="B12" s="30" t="s">
        <v>102</v>
      </c>
      <c r="C12" s="84" t="s">
        <v>18</v>
      </c>
      <c r="D12" s="29">
        <v>35516</v>
      </c>
      <c r="E12" s="8">
        <v>7</v>
      </c>
      <c r="F12" s="94">
        <v>8</v>
      </c>
      <c r="G12" s="10">
        <v>7</v>
      </c>
      <c r="H12" s="25">
        <f t="shared" si="0"/>
        <v>7.1</v>
      </c>
      <c r="I12" s="8">
        <v>8.7</v>
      </c>
      <c r="J12" s="94">
        <v>9</v>
      </c>
      <c r="K12" s="10">
        <v>5.5</v>
      </c>
      <c r="L12" s="25">
        <f t="shared" si="1"/>
        <v>6.5</v>
      </c>
      <c r="M12" s="8">
        <v>7.5</v>
      </c>
      <c r="N12" s="94">
        <v>8</v>
      </c>
      <c r="O12" s="10">
        <v>3</v>
      </c>
      <c r="P12" s="25">
        <f t="shared" si="2"/>
        <v>4.4</v>
      </c>
      <c r="Q12" s="86">
        <v>5.7</v>
      </c>
      <c r="R12" s="102">
        <v>2</v>
      </c>
      <c r="S12" s="87">
        <v>5.5</v>
      </c>
      <c r="T12" s="25">
        <f t="shared" si="3"/>
        <v>5.2</v>
      </c>
      <c r="U12" s="8">
        <v>6</v>
      </c>
      <c r="V12" s="94">
        <v>6</v>
      </c>
      <c r="W12" s="10">
        <v>4</v>
      </c>
      <c r="X12" s="25">
        <f t="shared" si="4"/>
        <v>4.6</v>
      </c>
      <c r="Y12" s="8">
        <v>6</v>
      </c>
      <c r="Z12" s="94">
        <v>7</v>
      </c>
      <c r="AA12" s="10">
        <v>3.5</v>
      </c>
      <c r="AB12" s="25">
        <f t="shared" si="5"/>
        <v>4.4</v>
      </c>
      <c r="AC12" s="8">
        <v>5.1</v>
      </c>
      <c r="AD12" s="9">
        <v>6</v>
      </c>
      <c r="AE12" s="10">
        <v>5</v>
      </c>
      <c r="AF12" s="25">
        <f t="shared" si="6"/>
        <v>5.1</v>
      </c>
      <c r="AG12" s="8"/>
      <c r="AH12" s="9"/>
      <c r="AI12" s="10"/>
      <c r="AJ12" s="25">
        <f t="shared" si="7"/>
        <v>0</v>
      </c>
      <c r="AK12" s="11">
        <f t="shared" si="8"/>
        <v>5.47</v>
      </c>
      <c r="AL12" s="23" t="str">
        <f t="shared" si="9"/>
        <v>B</v>
      </c>
      <c r="AM12" s="26">
        <f t="shared" si="10"/>
        <v>3</v>
      </c>
      <c r="AN12" s="23" t="str">
        <f t="shared" si="11"/>
        <v>C</v>
      </c>
      <c r="AO12" s="26">
        <f t="shared" si="12"/>
        <v>2</v>
      </c>
      <c r="AP12" s="23" t="str">
        <f t="shared" si="13"/>
        <v>D</v>
      </c>
      <c r="AQ12" s="26">
        <f t="shared" si="14"/>
        <v>1</v>
      </c>
      <c r="AR12" s="23" t="str">
        <f t="shared" si="15"/>
        <v>D</v>
      </c>
      <c r="AS12" s="26">
        <f t="shared" si="16"/>
        <v>1</v>
      </c>
      <c r="AT12" s="23" t="str">
        <f t="shared" si="17"/>
        <v>D</v>
      </c>
      <c r="AU12" s="26">
        <f t="shared" si="18"/>
        <v>1</v>
      </c>
      <c r="AV12" s="23" t="str">
        <f t="shared" si="19"/>
        <v>D</v>
      </c>
      <c r="AW12" s="26">
        <f t="shared" si="20"/>
        <v>1</v>
      </c>
      <c r="AX12" s="23" t="str">
        <f t="shared" si="21"/>
        <v>D</v>
      </c>
      <c r="AY12" s="26">
        <f t="shared" si="22"/>
        <v>1</v>
      </c>
      <c r="AZ12" s="23" t="str">
        <f t="shared" si="23"/>
        <v>X</v>
      </c>
      <c r="BA12" s="26">
        <f t="shared" si="24"/>
        <v>0</v>
      </c>
      <c r="BB12" s="62">
        <f t="shared" si="25"/>
        <v>1.5</v>
      </c>
      <c r="BC12" s="24">
        <f t="shared" si="26"/>
        <v>18</v>
      </c>
      <c r="BD12" s="62">
        <f t="shared" si="27"/>
        <v>1.5</v>
      </c>
      <c r="BE12" s="24" t="str">
        <f t="shared" si="28"/>
        <v>Trung b×nh yÕu</v>
      </c>
      <c r="BF12" s="15">
        <f t="shared" si="29"/>
        <v>4.2</v>
      </c>
      <c r="BG12" s="1" t="str">
        <f t="shared" si="30"/>
        <v>YK</v>
      </c>
    </row>
    <row r="13" spans="1:59" ht="18" customHeight="1">
      <c r="A13" s="81">
        <v>8</v>
      </c>
      <c r="B13" s="40" t="s">
        <v>104</v>
      </c>
      <c r="C13" s="84" t="s">
        <v>105</v>
      </c>
      <c r="D13" s="29">
        <v>35749</v>
      </c>
      <c r="E13" s="8">
        <v>6</v>
      </c>
      <c r="F13" s="94">
        <v>7</v>
      </c>
      <c r="G13" s="10">
        <v>6</v>
      </c>
      <c r="H13" s="25">
        <f t="shared" si="0"/>
        <v>6.1</v>
      </c>
      <c r="I13" s="8">
        <v>6.3</v>
      </c>
      <c r="J13" s="94">
        <v>7</v>
      </c>
      <c r="K13" s="10">
        <v>5.5</v>
      </c>
      <c r="L13" s="25">
        <f t="shared" si="1"/>
        <v>5.8</v>
      </c>
      <c r="M13" s="8">
        <v>7</v>
      </c>
      <c r="N13" s="94">
        <v>8</v>
      </c>
      <c r="O13" s="10">
        <v>5</v>
      </c>
      <c r="P13" s="25">
        <f t="shared" si="2"/>
        <v>5.7</v>
      </c>
      <c r="Q13" s="8">
        <v>5.7</v>
      </c>
      <c r="R13" s="94">
        <v>9</v>
      </c>
      <c r="S13" s="10">
        <v>6</v>
      </c>
      <c r="T13" s="25">
        <f t="shared" si="3"/>
        <v>6.2</v>
      </c>
      <c r="U13" s="136">
        <v>7.5</v>
      </c>
      <c r="V13" s="137">
        <v>7</v>
      </c>
      <c r="W13" s="111">
        <v>8</v>
      </c>
      <c r="X13" s="25">
        <f t="shared" si="4"/>
        <v>7.8</v>
      </c>
      <c r="Y13" s="75"/>
      <c r="Z13" s="139"/>
      <c r="AA13" s="93"/>
      <c r="AB13" s="25">
        <f t="shared" si="5"/>
        <v>0</v>
      </c>
      <c r="AC13" s="136">
        <v>6.1</v>
      </c>
      <c r="AD13" s="138">
        <v>6</v>
      </c>
      <c r="AE13" s="111">
        <v>7.5</v>
      </c>
      <c r="AF13" s="25">
        <f t="shared" si="6"/>
        <v>7.1</v>
      </c>
      <c r="AG13" s="8"/>
      <c r="AH13" s="9"/>
      <c r="AI13" s="10"/>
      <c r="AJ13" s="25">
        <f t="shared" si="7"/>
        <v>0</v>
      </c>
      <c r="AK13" s="11">
        <f t="shared" si="8"/>
        <v>5.75</v>
      </c>
      <c r="AL13" s="23" t="str">
        <f t="shared" si="9"/>
        <v>C</v>
      </c>
      <c r="AM13" s="26">
        <f t="shared" si="10"/>
        <v>2</v>
      </c>
      <c r="AN13" s="23" t="str">
        <f t="shared" si="11"/>
        <v>C</v>
      </c>
      <c r="AO13" s="26">
        <f t="shared" si="12"/>
        <v>2</v>
      </c>
      <c r="AP13" s="23" t="str">
        <f t="shared" si="13"/>
        <v>C</v>
      </c>
      <c r="AQ13" s="26">
        <f t="shared" si="14"/>
        <v>2</v>
      </c>
      <c r="AR13" s="23" t="str">
        <f t="shared" si="15"/>
        <v>C</v>
      </c>
      <c r="AS13" s="26">
        <f t="shared" si="16"/>
        <v>2</v>
      </c>
      <c r="AT13" s="23" t="str">
        <f t="shared" si="17"/>
        <v>B</v>
      </c>
      <c r="AU13" s="26">
        <f t="shared" si="18"/>
        <v>3</v>
      </c>
      <c r="AV13" s="23" t="str">
        <f t="shared" si="19"/>
        <v>X</v>
      </c>
      <c r="AW13" s="26">
        <f t="shared" si="20"/>
        <v>0</v>
      </c>
      <c r="AX13" s="23" t="str">
        <f t="shared" si="21"/>
        <v>B</v>
      </c>
      <c r="AY13" s="26">
        <f t="shared" si="22"/>
        <v>3</v>
      </c>
      <c r="AZ13" s="23" t="str">
        <f t="shared" si="23"/>
        <v>X</v>
      </c>
      <c r="BA13" s="26">
        <f t="shared" si="24"/>
        <v>0</v>
      </c>
      <c r="BB13" s="62">
        <f t="shared" si="25"/>
        <v>2.11</v>
      </c>
      <c r="BC13" s="24">
        <f t="shared" si="26"/>
        <v>16</v>
      </c>
      <c r="BD13" s="62">
        <f t="shared" si="27"/>
        <v>2.38</v>
      </c>
      <c r="BE13" s="24" t="str">
        <f t="shared" si="28"/>
        <v>Trung b×nh</v>
      </c>
      <c r="BF13" s="15">
        <f t="shared" si="29"/>
        <v>4.5</v>
      </c>
      <c r="BG13" s="1" t="str">
        <f t="shared" si="30"/>
        <v>YK</v>
      </c>
    </row>
    <row r="14" spans="1:59" ht="18" customHeight="1">
      <c r="A14" s="81">
        <v>9</v>
      </c>
      <c r="B14" s="44" t="s">
        <v>106</v>
      </c>
      <c r="C14" s="84" t="s">
        <v>107</v>
      </c>
      <c r="D14" s="41">
        <v>35725</v>
      </c>
      <c r="E14" s="8">
        <v>1.7</v>
      </c>
      <c r="F14" s="94">
        <v>5</v>
      </c>
      <c r="G14" s="10">
        <v>5</v>
      </c>
      <c r="H14" s="25">
        <f t="shared" si="0"/>
        <v>4.3</v>
      </c>
      <c r="I14" s="8">
        <v>5</v>
      </c>
      <c r="J14" s="94">
        <v>5</v>
      </c>
      <c r="K14" s="10">
        <v>5.5</v>
      </c>
      <c r="L14" s="25">
        <f t="shared" si="1"/>
        <v>5.4</v>
      </c>
      <c r="M14" s="8">
        <v>6</v>
      </c>
      <c r="N14" s="94">
        <v>7</v>
      </c>
      <c r="O14" s="10">
        <v>3</v>
      </c>
      <c r="P14" s="25">
        <f t="shared" si="2"/>
        <v>4</v>
      </c>
      <c r="Q14" s="58"/>
      <c r="R14" s="100"/>
      <c r="S14" s="60"/>
      <c r="T14" s="25">
        <f t="shared" si="3"/>
        <v>0</v>
      </c>
      <c r="U14" s="58"/>
      <c r="V14" s="100"/>
      <c r="W14" s="93"/>
      <c r="X14" s="25">
        <f t="shared" si="4"/>
        <v>0</v>
      </c>
      <c r="Y14" s="58">
        <v>4.5</v>
      </c>
      <c r="Z14" s="100">
        <v>3</v>
      </c>
      <c r="AA14" s="93">
        <v>0</v>
      </c>
      <c r="AB14" s="25">
        <f t="shared" si="5"/>
        <v>1.2</v>
      </c>
      <c r="AC14" s="136">
        <v>4</v>
      </c>
      <c r="AD14" s="138">
        <v>5</v>
      </c>
      <c r="AE14" s="111">
        <v>0</v>
      </c>
      <c r="AF14" s="25">
        <f t="shared" si="6"/>
        <v>1.3</v>
      </c>
      <c r="AG14" s="8"/>
      <c r="AH14" s="9"/>
      <c r="AI14" s="10"/>
      <c r="AJ14" s="25">
        <f t="shared" si="7"/>
        <v>0</v>
      </c>
      <c r="AK14" s="11">
        <f t="shared" si="8"/>
        <v>2.48</v>
      </c>
      <c r="AL14" s="23" t="str">
        <f t="shared" si="9"/>
        <v>D</v>
      </c>
      <c r="AM14" s="26">
        <f t="shared" si="10"/>
        <v>1</v>
      </c>
      <c r="AN14" s="23" t="str">
        <f t="shared" si="11"/>
        <v>D</v>
      </c>
      <c r="AO14" s="26">
        <f t="shared" si="12"/>
        <v>1</v>
      </c>
      <c r="AP14" s="23" t="str">
        <f t="shared" si="13"/>
        <v>D</v>
      </c>
      <c r="AQ14" s="26">
        <f t="shared" si="14"/>
        <v>1</v>
      </c>
      <c r="AR14" s="23" t="str">
        <f t="shared" si="15"/>
        <v>X</v>
      </c>
      <c r="AS14" s="26">
        <f t="shared" si="16"/>
        <v>0</v>
      </c>
      <c r="AT14" s="23" t="str">
        <f t="shared" si="17"/>
        <v>X</v>
      </c>
      <c r="AU14" s="26">
        <f t="shared" si="18"/>
        <v>0</v>
      </c>
      <c r="AV14" s="23" t="str">
        <f t="shared" si="19"/>
        <v>F</v>
      </c>
      <c r="AW14" s="26">
        <f t="shared" si="20"/>
        <v>0</v>
      </c>
      <c r="AX14" s="23" t="str">
        <f t="shared" si="21"/>
        <v>F</v>
      </c>
      <c r="AY14" s="26">
        <f t="shared" si="22"/>
        <v>0</v>
      </c>
      <c r="AZ14" s="23" t="str">
        <f t="shared" si="23"/>
        <v>X</v>
      </c>
      <c r="BA14" s="26">
        <f t="shared" si="24"/>
        <v>0</v>
      </c>
      <c r="BB14" s="62">
        <f t="shared" si="25"/>
        <v>0.44</v>
      </c>
      <c r="BC14" s="24">
        <f t="shared" si="26"/>
        <v>8</v>
      </c>
      <c r="BD14" s="62">
        <f t="shared" si="27"/>
        <v>1</v>
      </c>
      <c r="BE14" s="24" t="str">
        <f t="shared" si="28"/>
        <v>Trung b×nh yÕu</v>
      </c>
      <c r="BF14" s="15">
        <f t="shared" si="29"/>
        <v>2.7</v>
      </c>
      <c r="BG14" s="1" t="str">
        <f t="shared" si="30"/>
        <v>YK</v>
      </c>
    </row>
    <row r="15" spans="1:59" ht="18" customHeight="1">
      <c r="A15" s="81">
        <v>10</v>
      </c>
      <c r="B15" s="44" t="s">
        <v>33</v>
      </c>
      <c r="C15" s="84" t="s">
        <v>108</v>
      </c>
      <c r="D15" s="41">
        <v>35573</v>
      </c>
      <c r="E15" s="8">
        <v>5.7</v>
      </c>
      <c r="F15" s="94">
        <v>7</v>
      </c>
      <c r="G15" s="10">
        <v>6</v>
      </c>
      <c r="H15" s="25">
        <f t="shared" si="0"/>
        <v>6</v>
      </c>
      <c r="I15" s="8">
        <v>5.3</v>
      </c>
      <c r="J15" s="94">
        <v>7</v>
      </c>
      <c r="K15" s="111">
        <v>5</v>
      </c>
      <c r="L15" s="25">
        <f t="shared" si="1"/>
        <v>5.3</v>
      </c>
      <c r="M15" s="8">
        <v>7</v>
      </c>
      <c r="N15" s="94">
        <v>8</v>
      </c>
      <c r="O15" s="10">
        <v>3</v>
      </c>
      <c r="P15" s="25">
        <f t="shared" si="2"/>
        <v>4.3</v>
      </c>
      <c r="Q15" s="8">
        <v>6</v>
      </c>
      <c r="R15" s="94">
        <v>6</v>
      </c>
      <c r="S15" s="10">
        <v>5</v>
      </c>
      <c r="T15" s="25">
        <f t="shared" si="3"/>
        <v>5.3</v>
      </c>
      <c r="U15" s="8">
        <v>3</v>
      </c>
      <c r="V15" s="94">
        <v>4</v>
      </c>
      <c r="W15" s="111">
        <v>4.5</v>
      </c>
      <c r="X15" s="25">
        <f t="shared" si="4"/>
        <v>4.2</v>
      </c>
      <c r="Y15" s="8">
        <v>5.5</v>
      </c>
      <c r="Z15" s="94">
        <v>6</v>
      </c>
      <c r="AA15" s="10">
        <v>5.5</v>
      </c>
      <c r="AB15" s="25">
        <f t="shared" si="5"/>
        <v>5.6</v>
      </c>
      <c r="AC15" s="136">
        <v>7.9</v>
      </c>
      <c r="AD15" s="138">
        <v>8</v>
      </c>
      <c r="AE15" s="111">
        <v>6</v>
      </c>
      <c r="AF15" s="25">
        <f t="shared" si="6"/>
        <v>6.6</v>
      </c>
      <c r="AG15" s="8"/>
      <c r="AH15" s="9"/>
      <c r="AI15" s="10"/>
      <c r="AJ15" s="25">
        <f t="shared" si="7"/>
        <v>0</v>
      </c>
      <c r="AK15" s="11">
        <f t="shared" si="8"/>
        <v>5.51</v>
      </c>
      <c r="AL15" s="23" t="str">
        <f t="shared" si="9"/>
        <v>C</v>
      </c>
      <c r="AM15" s="26">
        <f t="shared" si="10"/>
        <v>2</v>
      </c>
      <c r="AN15" s="23" t="str">
        <f t="shared" si="11"/>
        <v>D</v>
      </c>
      <c r="AO15" s="26">
        <f t="shared" si="12"/>
        <v>1</v>
      </c>
      <c r="AP15" s="23" t="str">
        <f t="shared" si="13"/>
        <v>D</v>
      </c>
      <c r="AQ15" s="26">
        <f t="shared" si="14"/>
        <v>1</v>
      </c>
      <c r="AR15" s="23" t="str">
        <f t="shared" si="15"/>
        <v>D</v>
      </c>
      <c r="AS15" s="26">
        <f t="shared" si="16"/>
        <v>1</v>
      </c>
      <c r="AT15" s="23" t="str">
        <f t="shared" si="17"/>
        <v>D</v>
      </c>
      <c r="AU15" s="26">
        <f t="shared" si="18"/>
        <v>1</v>
      </c>
      <c r="AV15" s="23" t="str">
        <f t="shared" si="19"/>
        <v>C</v>
      </c>
      <c r="AW15" s="26">
        <f t="shared" si="20"/>
        <v>2</v>
      </c>
      <c r="AX15" s="23" t="str">
        <f t="shared" si="21"/>
        <v>C</v>
      </c>
      <c r="AY15" s="26">
        <f t="shared" si="22"/>
        <v>2</v>
      </c>
      <c r="AZ15" s="23" t="str">
        <f t="shared" si="23"/>
        <v>X</v>
      </c>
      <c r="BA15" s="26">
        <f t="shared" si="24"/>
        <v>0</v>
      </c>
      <c r="BB15" s="62">
        <f t="shared" si="25"/>
        <v>1.5</v>
      </c>
      <c r="BC15" s="24">
        <f t="shared" si="26"/>
        <v>18</v>
      </c>
      <c r="BD15" s="62">
        <f t="shared" si="27"/>
        <v>1.5</v>
      </c>
      <c r="BE15" s="24" t="str">
        <f t="shared" si="28"/>
        <v>Trung b×nh yÕu</v>
      </c>
      <c r="BF15" s="15">
        <f t="shared" si="29"/>
        <v>3.8</v>
      </c>
      <c r="BG15" s="1" t="str">
        <f t="shared" si="30"/>
        <v>YK</v>
      </c>
    </row>
    <row r="16" spans="1:59" ht="18" customHeight="1">
      <c r="A16" s="81">
        <v>11</v>
      </c>
      <c r="B16" s="30" t="s">
        <v>75</v>
      </c>
      <c r="C16" s="82" t="s">
        <v>155</v>
      </c>
      <c r="D16" s="32">
        <v>35638</v>
      </c>
      <c r="E16" s="8">
        <v>6.3</v>
      </c>
      <c r="F16" s="94">
        <v>8</v>
      </c>
      <c r="G16" s="111">
        <v>7</v>
      </c>
      <c r="H16" s="25">
        <f t="shared" si="0"/>
        <v>7</v>
      </c>
      <c r="I16" s="8">
        <v>6.7</v>
      </c>
      <c r="J16" s="94">
        <v>7</v>
      </c>
      <c r="K16" s="10">
        <v>3</v>
      </c>
      <c r="L16" s="25">
        <f t="shared" si="1"/>
        <v>4.1</v>
      </c>
      <c r="M16" s="8">
        <v>7</v>
      </c>
      <c r="N16" s="94">
        <v>8</v>
      </c>
      <c r="O16" s="10">
        <v>5</v>
      </c>
      <c r="P16" s="25">
        <f t="shared" si="2"/>
        <v>5.7</v>
      </c>
      <c r="Q16" s="8">
        <v>6.3</v>
      </c>
      <c r="R16" s="94">
        <v>9</v>
      </c>
      <c r="S16" s="111">
        <v>5</v>
      </c>
      <c r="T16" s="25">
        <f t="shared" si="3"/>
        <v>5.7</v>
      </c>
      <c r="U16" s="8">
        <v>6</v>
      </c>
      <c r="V16" s="94">
        <v>7</v>
      </c>
      <c r="W16" s="111">
        <v>4.5</v>
      </c>
      <c r="X16" s="25">
        <f t="shared" si="4"/>
        <v>5.1</v>
      </c>
      <c r="Y16" s="8">
        <v>6</v>
      </c>
      <c r="Z16" s="94">
        <v>7</v>
      </c>
      <c r="AA16" s="10">
        <v>5</v>
      </c>
      <c r="AB16" s="25">
        <f t="shared" si="5"/>
        <v>5.4</v>
      </c>
      <c r="AC16" s="8">
        <v>4.4</v>
      </c>
      <c r="AD16" s="9">
        <v>5</v>
      </c>
      <c r="AE16" s="10">
        <v>5</v>
      </c>
      <c r="AF16" s="25">
        <f t="shared" si="6"/>
        <v>4.9</v>
      </c>
      <c r="AG16" s="8"/>
      <c r="AH16" s="9"/>
      <c r="AI16" s="10"/>
      <c r="AJ16" s="25">
        <f t="shared" si="7"/>
        <v>0</v>
      </c>
      <c r="AK16" s="11">
        <f t="shared" si="8"/>
        <v>5.37</v>
      </c>
      <c r="AL16" s="23" t="str">
        <f t="shared" si="9"/>
        <v>B</v>
      </c>
      <c r="AM16" s="26">
        <f t="shared" si="10"/>
        <v>3</v>
      </c>
      <c r="AN16" s="23" t="str">
        <f t="shared" si="11"/>
        <v>D</v>
      </c>
      <c r="AO16" s="26">
        <f t="shared" si="12"/>
        <v>1</v>
      </c>
      <c r="AP16" s="23" t="str">
        <f t="shared" si="13"/>
        <v>C</v>
      </c>
      <c r="AQ16" s="26">
        <f t="shared" si="14"/>
        <v>2</v>
      </c>
      <c r="AR16" s="23" t="str">
        <f t="shared" si="15"/>
        <v>C</v>
      </c>
      <c r="AS16" s="26">
        <f t="shared" si="16"/>
        <v>2</v>
      </c>
      <c r="AT16" s="23" t="str">
        <f t="shared" si="17"/>
        <v>D</v>
      </c>
      <c r="AU16" s="26">
        <f t="shared" si="18"/>
        <v>1</v>
      </c>
      <c r="AV16" s="23" t="str">
        <f t="shared" si="19"/>
        <v>D</v>
      </c>
      <c r="AW16" s="26">
        <f t="shared" si="20"/>
        <v>1</v>
      </c>
      <c r="AX16" s="23" t="str">
        <f t="shared" si="21"/>
        <v>D</v>
      </c>
      <c r="AY16" s="26">
        <f t="shared" si="22"/>
        <v>1</v>
      </c>
      <c r="AZ16" s="23" t="str">
        <f t="shared" si="23"/>
        <v>X</v>
      </c>
      <c r="BA16" s="26">
        <f t="shared" si="24"/>
        <v>0</v>
      </c>
      <c r="BB16" s="62">
        <f t="shared" si="25"/>
        <v>1.56</v>
      </c>
      <c r="BC16" s="24">
        <f t="shared" si="26"/>
        <v>18</v>
      </c>
      <c r="BD16" s="62">
        <f t="shared" si="27"/>
        <v>1.56</v>
      </c>
      <c r="BE16" s="24" t="str">
        <f t="shared" si="28"/>
        <v>Trung b×nh yÕu</v>
      </c>
      <c r="BF16" s="15">
        <f t="shared" si="29"/>
        <v>4</v>
      </c>
      <c r="BG16" s="1" t="str">
        <f t="shared" si="30"/>
        <v>YK</v>
      </c>
    </row>
    <row r="17" spans="1:59" ht="18" customHeight="1">
      <c r="A17" s="81">
        <v>12</v>
      </c>
      <c r="B17" s="30" t="s">
        <v>52</v>
      </c>
      <c r="C17" s="82" t="s">
        <v>8</v>
      </c>
      <c r="D17" s="32">
        <v>35664</v>
      </c>
      <c r="E17" s="8">
        <v>6.7</v>
      </c>
      <c r="F17" s="94">
        <v>7</v>
      </c>
      <c r="G17" s="10">
        <v>3</v>
      </c>
      <c r="H17" s="25">
        <f t="shared" si="0"/>
        <v>4.1</v>
      </c>
      <c r="I17" s="8">
        <v>7.3</v>
      </c>
      <c r="J17" s="94">
        <v>7</v>
      </c>
      <c r="K17" s="10">
        <v>3</v>
      </c>
      <c r="L17" s="25">
        <f t="shared" si="1"/>
        <v>4.3</v>
      </c>
      <c r="M17" s="8">
        <v>7</v>
      </c>
      <c r="N17" s="94">
        <v>8</v>
      </c>
      <c r="O17" s="10">
        <v>5</v>
      </c>
      <c r="P17" s="25">
        <f t="shared" si="2"/>
        <v>5.7</v>
      </c>
      <c r="Q17" s="8">
        <v>6</v>
      </c>
      <c r="R17" s="94">
        <v>8</v>
      </c>
      <c r="S17" s="10">
        <v>4.5</v>
      </c>
      <c r="T17" s="25">
        <f t="shared" si="3"/>
        <v>5.2</v>
      </c>
      <c r="U17" s="8">
        <v>4</v>
      </c>
      <c r="V17" s="94">
        <v>5</v>
      </c>
      <c r="W17" s="111">
        <v>4.5</v>
      </c>
      <c r="X17" s="25">
        <f t="shared" si="4"/>
        <v>4.5</v>
      </c>
      <c r="Y17" s="8">
        <v>5.5</v>
      </c>
      <c r="Z17" s="94">
        <v>6</v>
      </c>
      <c r="AA17" s="10">
        <v>4</v>
      </c>
      <c r="AB17" s="25">
        <f t="shared" si="5"/>
        <v>4.5</v>
      </c>
      <c r="AC17" s="8">
        <v>2.4</v>
      </c>
      <c r="AD17" s="9">
        <v>3</v>
      </c>
      <c r="AE17" s="10">
        <v>5</v>
      </c>
      <c r="AF17" s="25">
        <f t="shared" si="6"/>
        <v>4.3</v>
      </c>
      <c r="AG17" s="8"/>
      <c r="AH17" s="9"/>
      <c r="AI17" s="10"/>
      <c r="AJ17" s="25">
        <f t="shared" si="7"/>
        <v>0</v>
      </c>
      <c r="AK17" s="11">
        <f t="shared" si="8"/>
        <v>4.57</v>
      </c>
      <c r="AL17" s="23" t="str">
        <f t="shared" si="9"/>
        <v>D</v>
      </c>
      <c r="AM17" s="26">
        <f t="shared" si="10"/>
        <v>1</v>
      </c>
      <c r="AN17" s="23" t="str">
        <f t="shared" si="11"/>
        <v>D</v>
      </c>
      <c r="AO17" s="26">
        <f t="shared" si="12"/>
        <v>1</v>
      </c>
      <c r="AP17" s="23" t="str">
        <f t="shared" si="13"/>
        <v>C</v>
      </c>
      <c r="AQ17" s="26">
        <f t="shared" si="14"/>
        <v>2</v>
      </c>
      <c r="AR17" s="23" t="str">
        <f t="shared" si="15"/>
        <v>D</v>
      </c>
      <c r="AS17" s="26">
        <f t="shared" si="16"/>
        <v>1</v>
      </c>
      <c r="AT17" s="23" t="str">
        <f t="shared" si="17"/>
        <v>D</v>
      </c>
      <c r="AU17" s="26">
        <f t="shared" si="18"/>
        <v>1</v>
      </c>
      <c r="AV17" s="23" t="str">
        <f t="shared" si="19"/>
        <v>D</v>
      </c>
      <c r="AW17" s="26">
        <f t="shared" si="20"/>
        <v>1</v>
      </c>
      <c r="AX17" s="23" t="str">
        <f t="shared" si="21"/>
        <v>D</v>
      </c>
      <c r="AY17" s="26">
        <f t="shared" si="22"/>
        <v>1</v>
      </c>
      <c r="AZ17" s="23" t="str">
        <f t="shared" si="23"/>
        <v>X</v>
      </c>
      <c r="BA17" s="26">
        <f t="shared" si="24"/>
        <v>0</v>
      </c>
      <c r="BB17" s="62">
        <f t="shared" si="25"/>
        <v>1.11</v>
      </c>
      <c r="BC17" s="24">
        <f t="shared" si="26"/>
        <v>18</v>
      </c>
      <c r="BD17" s="62">
        <f t="shared" si="27"/>
        <v>1.11</v>
      </c>
      <c r="BE17" s="24" t="str">
        <f t="shared" si="28"/>
        <v>Trung b×nh yÕu</v>
      </c>
      <c r="BF17" s="15">
        <f t="shared" si="29"/>
        <v>3.1</v>
      </c>
      <c r="BG17" s="1" t="str">
        <f t="shared" si="30"/>
        <v>YK</v>
      </c>
    </row>
    <row r="18" spans="1:59" ht="18" customHeight="1">
      <c r="A18" s="81">
        <v>13</v>
      </c>
      <c r="B18" s="36" t="s">
        <v>111</v>
      </c>
      <c r="C18" s="82" t="s">
        <v>14</v>
      </c>
      <c r="D18" s="37">
        <v>35465</v>
      </c>
      <c r="E18" s="8">
        <v>6.7</v>
      </c>
      <c r="F18" s="94">
        <v>10</v>
      </c>
      <c r="G18" s="111">
        <v>7</v>
      </c>
      <c r="H18" s="25">
        <f t="shared" si="0"/>
        <v>7.2</v>
      </c>
      <c r="I18" s="133">
        <v>7.3</v>
      </c>
      <c r="J18" s="134">
        <v>8</v>
      </c>
      <c r="K18" s="135">
        <v>8.5</v>
      </c>
      <c r="L18" s="25">
        <f t="shared" si="1"/>
        <v>8.2</v>
      </c>
      <c r="M18" s="8">
        <v>6</v>
      </c>
      <c r="N18" s="94">
        <v>7</v>
      </c>
      <c r="O18" s="112">
        <v>6</v>
      </c>
      <c r="P18" s="25">
        <f t="shared" si="2"/>
        <v>6.1</v>
      </c>
      <c r="Q18" s="8">
        <v>6.3</v>
      </c>
      <c r="R18" s="94">
        <v>9</v>
      </c>
      <c r="S18" s="10">
        <v>6</v>
      </c>
      <c r="T18" s="25">
        <f t="shared" si="3"/>
        <v>6.4</v>
      </c>
      <c r="U18" s="8">
        <v>5.5</v>
      </c>
      <c r="V18" s="94">
        <v>6</v>
      </c>
      <c r="W18" s="111">
        <v>6</v>
      </c>
      <c r="X18" s="25">
        <f t="shared" si="4"/>
        <v>5.9</v>
      </c>
      <c r="Y18" s="8">
        <v>7.5</v>
      </c>
      <c r="Z18" s="94">
        <v>9</v>
      </c>
      <c r="AA18" s="10">
        <v>5</v>
      </c>
      <c r="AB18" s="25">
        <f t="shared" si="5"/>
        <v>5.9</v>
      </c>
      <c r="AC18" s="8">
        <v>4.6</v>
      </c>
      <c r="AD18" s="9">
        <v>6</v>
      </c>
      <c r="AE18" s="112">
        <v>6</v>
      </c>
      <c r="AF18" s="25">
        <f t="shared" si="6"/>
        <v>5.7</v>
      </c>
      <c r="AG18" s="8"/>
      <c r="AH18" s="9"/>
      <c r="AI18" s="10"/>
      <c r="AJ18" s="25">
        <f t="shared" si="7"/>
        <v>0</v>
      </c>
      <c r="AK18" s="11">
        <f t="shared" si="8"/>
        <v>6.53</v>
      </c>
      <c r="AL18" s="23" t="str">
        <f t="shared" si="9"/>
        <v>B</v>
      </c>
      <c r="AM18" s="26">
        <f t="shared" si="10"/>
        <v>3</v>
      </c>
      <c r="AN18" s="23" t="str">
        <f t="shared" si="11"/>
        <v>B</v>
      </c>
      <c r="AO18" s="26">
        <f t="shared" si="12"/>
        <v>3</v>
      </c>
      <c r="AP18" s="23" t="str">
        <f t="shared" si="13"/>
        <v>C</v>
      </c>
      <c r="AQ18" s="26">
        <f t="shared" si="14"/>
        <v>2</v>
      </c>
      <c r="AR18" s="23" t="str">
        <f t="shared" si="15"/>
        <v>C</v>
      </c>
      <c r="AS18" s="26">
        <f t="shared" si="16"/>
        <v>2</v>
      </c>
      <c r="AT18" s="23" t="str">
        <f t="shared" si="17"/>
        <v>C</v>
      </c>
      <c r="AU18" s="26">
        <f t="shared" si="18"/>
        <v>2</v>
      </c>
      <c r="AV18" s="23" t="str">
        <f t="shared" si="19"/>
        <v>C</v>
      </c>
      <c r="AW18" s="26">
        <f t="shared" si="20"/>
        <v>2</v>
      </c>
      <c r="AX18" s="23" t="str">
        <f t="shared" si="21"/>
        <v>C</v>
      </c>
      <c r="AY18" s="26">
        <f t="shared" si="22"/>
        <v>2</v>
      </c>
      <c r="AZ18" s="23" t="str">
        <f t="shared" si="23"/>
        <v>X</v>
      </c>
      <c r="BA18" s="26">
        <f t="shared" si="24"/>
        <v>0</v>
      </c>
      <c r="BB18" s="62">
        <f t="shared" si="25"/>
        <v>2.33</v>
      </c>
      <c r="BC18" s="24">
        <f t="shared" si="26"/>
        <v>18</v>
      </c>
      <c r="BD18" s="62">
        <f t="shared" si="27"/>
        <v>2.33</v>
      </c>
      <c r="BE18" s="24" t="str">
        <f t="shared" si="28"/>
        <v>Trung b×nh</v>
      </c>
      <c r="BF18" s="15">
        <f t="shared" si="29"/>
        <v>5.5</v>
      </c>
      <c r="BG18" s="1" t="str">
        <f t="shared" si="30"/>
        <v>TB</v>
      </c>
    </row>
    <row r="19" spans="1:59" ht="18" customHeight="1">
      <c r="A19" s="81">
        <v>14</v>
      </c>
      <c r="B19" s="36" t="s">
        <v>33</v>
      </c>
      <c r="C19" s="82" t="s">
        <v>38</v>
      </c>
      <c r="D19" s="37">
        <v>35523</v>
      </c>
      <c r="E19" s="8">
        <v>6</v>
      </c>
      <c r="F19" s="94">
        <v>9</v>
      </c>
      <c r="G19" s="10">
        <v>4</v>
      </c>
      <c r="H19" s="25">
        <f t="shared" si="0"/>
        <v>4.9</v>
      </c>
      <c r="I19" s="8">
        <v>6.7</v>
      </c>
      <c r="J19" s="94">
        <v>7</v>
      </c>
      <c r="K19" s="111">
        <v>5</v>
      </c>
      <c r="L19" s="25">
        <f t="shared" si="1"/>
        <v>5.5</v>
      </c>
      <c r="M19" s="8">
        <v>6.5</v>
      </c>
      <c r="N19" s="94">
        <v>7</v>
      </c>
      <c r="O19" s="10">
        <v>4</v>
      </c>
      <c r="P19" s="25">
        <f t="shared" si="2"/>
        <v>4.8</v>
      </c>
      <c r="Q19" s="8">
        <v>6.7</v>
      </c>
      <c r="R19" s="94">
        <v>9</v>
      </c>
      <c r="S19" s="10">
        <v>7.5</v>
      </c>
      <c r="T19" s="25">
        <f t="shared" si="3"/>
        <v>7.5</v>
      </c>
      <c r="U19" s="8">
        <v>4</v>
      </c>
      <c r="V19" s="94">
        <v>5</v>
      </c>
      <c r="W19" s="111">
        <v>6</v>
      </c>
      <c r="X19" s="25">
        <f t="shared" si="4"/>
        <v>5.5</v>
      </c>
      <c r="Y19" s="8">
        <v>5.5</v>
      </c>
      <c r="Z19" s="94">
        <v>8</v>
      </c>
      <c r="AA19" s="10">
        <v>6</v>
      </c>
      <c r="AB19" s="25">
        <f t="shared" si="5"/>
        <v>6.1</v>
      </c>
      <c r="AC19" s="133">
        <v>6.8</v>
      </c>
      <c r="AD19" s="146">
        <v>7</v>
      </c>
      <c r="AE19" s="135">
        <v>0</v>
      </c>
      <c r="AF19" s="25">
        <f t="shared" si="6"/>
        <v>2.1</v>
      </c>
      <c r="AG19" s="8"/>
      <c r="AH19" s="9"/>
      <c r="AI19" s="10"/>
      <c r="AJ19" s="25">
        <f t="shared" si="7"/>
        <v>0</v>
      </c>
      <c r="AK19" s="11">
        <f t="shared" si="8"/>
        <v>4.86</v>
      </c>
      <c r="AL19" s="23" t="str">
        <f t="shared" si="9"/>
        <v>D</v>
      </c>
      <c r="AM19" s="26">
        <f t="shared" si="10"/>
        <v>1</v>
      </c>
      <c r="AN19" s="23" t="str">
        <f t="shared" si="11"/>
        <v>C</v>
      </c>
      <c r="AO19" s="26">
        <f t="shared" si="12"/>
        <v>2</v>
      </c>
      <c r="AP19" s="23" t="str">
        <f t="shared" si="13"/>
        <v>D</v>
      </c>
      <c r="AQ19" s="26">
        <f t="shared" si="14"/>
        <v>1</v>
      </c>
      <c r="AR19" s="23" t="str">
        <f t="shared" si="15"/>
        <v>B</v>
      </c>
      <c r="AS19" s="26">
        <f t="shared" si="16"/>
        <v>3</v>
      </c>
      <c r="AT19" s="23" t="str">
        <f t="shared" si="17"/>
        <v>C</v>
      </c>
      <c r="AU19" s="26">
        <f t="shared" si="18"/>
        <v>2</v>
      </c>
      <c r="AV19" s="23" t="str">
        <f t="shared" si="19"/>
        <v>C</v>
      </c>
      <c r="AW19" s="26">
        <f t="shared" si="20"/>
        <v>2</v>
      </c>
      <c r="AX19" s="23" t="str">
        <f t="shared" si="21"/>
        <v>F</v>
      </c>
      <c r="AY19" s="26">
        <f t="shared" si="22"/>
        <v>0</v>
      </c>
      <c r="AZ19" s="23" t="str">
        <f t="shared" si="23"/>
        <v>X</v>
      </c>
      <c r="BA19" s="26">
        <f t="shared" si="24"/>
        <v>0</v>
      </c>
      <c r="BB19" s="62">
        <f t="shared" si="25"/>
        <v>1.39</v>
      </c>
      <c r="BC19" s="24">
        <f t="shared" si="26"/>
        <v>14</v>
      </c>
      <c r="BD19" s="62">
        <f t="shared" si="27"/>
        <v>1.79</v>
      </c>
      <c r="BE19" s="24" t="str">
        <f t="shared" si="28"/>
        <v>Trung b×nh yÕu</v>
      </c>
      <c r="BF19" s="15">
        <f t="shared" si="29"/>
        <v>4.1</v>
      </c>
      <c r="BG19" s="1" t="str">
        <f t="shared" si="30"/>
        <v>YK</v>
      </c>
    </row>
    <row r="20" spans="1:59" ht="18" customHeight="1">
      <c r="A20" s="81">
        <v>15</v>
      </c>
      <c r="B20" s="36" t="s">
        <v>112</v>
      </c>
      <c r="C20" s="82" t="s">
        <v>113</v>
      </c>
      <c r="D20" s="37">
        <v>35557</v>
      </c>
      <c r="E20" s="8">
        <v>6</v>
      </c>
      <c r="F20" s="94">
        <v>8</v>
      </c>
      <c r="G20" s="10">
        <v>7</v>
      </c>
      <c r="H20" s="25">
        <f t="shared" si="0"/>
        <v>6.9</v>
      </c>
      <c r="I20" s="8">
        <v>6.7</v>
      </c>
      <c r="J20" s="94">
        <v>7</v>
      </c>
      <c r="K20" s="111">
        <v>6</v>
      </c>
      <c r="L20" s="25">
        <f t="shared" si="1"/>
        <v>6.2</v>
      </c>
      <c r="M20" s="8">
        <v>6</v>
      </c>
      <c r="N20" s="94">
        <v>7</v>
      </c>
      <c r="O20" s="10">
        <v>4</v>
      </c>
      <c r="P20" s="25">
        <f t="shared" si="2"/>
        <v>4.7</v>
      </c>
      <c r="Q20" s="8">
        <v>6.7</v>
      </c>
      <c r="R20" s="94">
        <v>9</v>
      </c>
      <c r="S20" s="10">
        <v>7</v>
      </c>
      <c r="T20" s="25">
        <f t="shared" si="3"/>
        <v>7.1</v>
      </c>
      <c r="U20" s="8">
        <v>4.5</v>
      </c>
      <c r="V20" s="94">
        <v>5</v>
      </c>
      <c r="W20" s="111">
        <v>6</v>
      </c>
      <c r="X20" s="25">
        <f t="shared" si="4"/>
        <v>5.6</v>
      </c>
      <c r="Y20" s="8">
        <v>5</v>
      </c>
      <c r="Z20" s="94">
        <v>6</v>
      </c>
      <c r="AA20" s="111">
        <v>4</v>
      </c>
      <c r="AB20" s="25">
        <f t="shared" si="5"/>
        <v>4.4</v>
      </c>
      <c r="AC20" s="133">
        <v>6.5</v>
      </c>
      <c r="AD20" s="146">
        <v>6.5</v>
      </c>
      <c r="AE20" s="135">
        <v>5.5</v>
      </c>
      <c r="AF20" s="25">
        <f t="shared" si="6"/>
        <v>5.8</v>
      </c>
      <c r="AG20" s="8"/>
      <c r="AH20" s="9"/>
      <c r="AI20" s="10"/>
      <c r="AJ20" s="25">
        <f t="shared" si="7"/>
        <v>0</v>
      </c>
      <c r="AK20" s="11">
        <f t="shared" si="8"/>
        <v>5.89</v>
      </c>
      <c r="AL20" s="23" t="str">
        <f t="shared" si="9"/>
        <v>C</v>
      </c>
      <c r="AM20" s="26">
        <f t="shared" si="10"/>
        <v>2</v>
      </c>
      <c r="AN20" s="23" t="str">
        <f t="shared" si="11"/>
        <v>C</v>
      </c>
      <c r="AO20" s="26">
        <f t="shared" si="12"/>
        <v>2</v>
      </c>
      <c r="AP20" s="23" t="str">
        <f t="shared" si="13"/>
        <v>D</v>
      </c>
      <c r="AQ20" s="26">
        <f t="shared" si="14"/>
        <v>1</v>
      </c>
      <c r="AR20" s="23" t="str">
        <f t="shared" si="15"/>
        <v>B</v>
      </c>
      <c r="AS20" s="26">
        <f t="shared" si="16"/>
        <v>3</v>
      </c>
      <c r="AT20" s="23" t="str">
        <f t="shared" si="17"/>
        <v>C</v>
      </c>
      <c r="AU20" s="26">
        <f t="shared" si="18"/>
        <v>2</v>
      </c>
      <c r="AV20" s="23" t="str">
        <f t="shared" si="19"/>
        <v>D</v>
      </c>
      <c r="AW20" s="26">
        <f t="shared" si="20"/>
        <v>1</v>
      </c>
      <c r="AX20" s="23" t="str">
        <f t="shared" si="21"/>
        <v>C</v>
      </c>
      <c r="AY20" s="26">
        <f t="shared" si="22"/>
        <v>2</v>
      </c>
      <c r="AZ20" s="23" t="str">
        <f t="shared" si="23"/>
        <v>X</v>
      </c>
      <c r="BA20" s="26">
        <f t="shared" si="24"/>
        <v>0</v>
      </c>
      <c r="BB20" s="62">
        <f t="shared" si="25"/>
        <v>1.89</v>
      </c>
      <c r="BC20" s="24">
        <f t="shared" si="26"/>
        <v>18</v>
      </c>
      <c r="BD20" s="62">
        <f t="shared" si="27"/>
        <v>1.89</v>
      </c>
      <c r="BE20" s="24" t="str">
        <f t="shared" si="28"/>
        <v>Trung b×nh yÕu</v>
      </c>
      <c r="BF20" s="15">
        <f t="shared" si="29"/>
        <v>4.8</v>
      </c>
      <c r="BG20" s="1" t="str">
        <f t="shared" si="30"/>
        <v>YK</v>
      </c>
    </row>
    <row r="21" spans="1:59" ht="18" customHeight="1">
      <c r="A21" s="81">
        <v>16</v>
      </c>
      <c r="B21" s="36" t="s">
        <v>33</v>
      </c>
      <c r="C21" s="82" t="s">
        <v>115</v>
      </c>
      <c r="D21" s="37">
        <v>34886</v>
      </c>
      <c r="E21" s="8">
        <v>7.7</v>
      </c>
      <c r="F21" s="94">
        <v>10</v>
      </c>
      <c r="G21" s="10">
        <v>7</v>
      </c>
      <c r="H21" s="25">
        <f t="shared" si="0"/>
        <v>7.4</v>
      </c>
      <c r="I21" s="8">
        <v>7.7</v>
      </c>
      <c r="J21" s="94">
        <v>9</v>
      </c>
      <c r="K21" s="10">
        <v>7</v>
      </c>
      <c r="L21" s="25">
        <f t="shared" si="1"/>
        <v>7.3</v>
      </c>
      <c r="M21" s="8">
        <v>7</v>
      </c>
      <c r="N21" s="94">
        <v>8</v>
      </c>
      <c r="O21" s="10">
        <v>6</v>
      </c>
      <c r="P21" s="25">
        <f t="shared" si="2"/>
        <v>6.4</v>
      </c>
      <c r="Q21" s="8">
        <v>7</v>
      </c>
      <c r="R21" s="94">
        <v>9</v>
      </c>
      <c r="S21" s="10">
        <v>8</v>
      </c>
      <c r="T21" s="25">
        <f t="shared" si="3"/>
        <v>7.9</v>
      </c>
      <c r="U21" s="8">
        <v>9</v>
      </c>
      <c r="V21" s="94">
        <v>9</v>
      </c>
      <c r="W21" s="10">
        <v>8.5</v>
      </c>
      <c r="X21" s="25">
        <f t="shared" si="4"/>
        <v>8.7</v>
      </c>
      <c r="Y21" s="8">
        <v>7.5</v>
      </c>
      <c r="Z21" s="94">
        <v>9</v>
      </c>
      <c r="AA21" s="10">
        <v>6</v>
      </c>
      <c r="AB21" s="25">
        <f t="shared" si="5"/>
        <v>6.6</v>
      </c>
      <c r="AC21" s="8">
        <v>9</v>
      </c>
      <c r="AD21" s="9">
        <v>10</v>
      </c>
      <c r="AE21" s="10">
        <v>8</v>
      </c>
      <c r="AF21" s="25">
        <f t="shared" si="6"/>
        <v>8.4</v>
      </c>
      <c r="AG21" s="8"/>
      <c r="AH21" s="9"/>
      <c r="AI21" s="10"/>
      <c r="AJ21" s="25">
        <f t="shared" si="7"/>
        <v>0</v>
      </c>
      <c r="AK21" s="11">
        <f t="shared" si="8"/>
        <v>7.61</v>
      </c>
      <c r="AL21" s="23" t="str">
        <f t="shared" si="9"/>
        <v>B</v>
      </c>
      <c r="AM21" s="26">
        <f t="shared" si="10"/>
        <v>3</v>
      </c>
      <c r="AN21" s="23" t="str">
        <f t="shared" si="11"/>
        <v>B</v>
      </c>
      <c r="AO21" s="26">
        <f t="shared" si="12"/>
        <v>3</v>
      </c>
      <c r="AP21" s="23" t="str">
        <f t="shared" si="13"/>
        <v>C</v>
      </c>
      <c r="AQ21" s="26">
        <f t="shared" si="14"/>
        <v>2</v>
      </c>
      <c r="AR21" s="23" t="str">
        <f t="shared" si="15"/>
        <v>B</v>
      </c>
      <c r="AS21" s="26">
        <f t="shared" si="16"/>
        <v>3</v>
      </c>
      <c r="AT21" s="23" t="str">
        <f t="shared" si="17"/>
        <v>A</v>
      </c>
      <c r="AU21" s="26">
        <f t="shared" si="18"/>
        <v>4</v>
      </c>
      <c r="AV21" s="23" t="str">
        <f t="shared" si="19"/>
        <v>C</v>
      </c>
      <c r="AW21" s="26">
        <f t="shared" si="20"/>
        <v>2</v>
      </c>
      <c r="AX21" s="23" t="str">
        <f t="shared" si="21"/>
        <v>B</v>
      </c>
      <c r="AY21" s="26">
        <f t="shared" si="22"/>
        <v>3</v>
      </c>
      <c r="AZ21" s="23" t="str">
        <f t="shared" si="23"/>
        <v>X</v>
      </c>
      <c r="BA21" s="26">
        <f t="shared" si="24"/>
        <v>0</v>
      </c>
      <c r="BB21" s="62">
        <f t="shared" si="25"/>
        <v>2.89</v>
      </c>
      <c r="BC21" s="24">
        <f t="shared" si="26"/>
        <v>18</v>
      </c>
      <c r="BD21" s="62">
        <f t="shared" si="27"/>
        <v>2.89</v>
      </c>
      <c r="BE21" s="24" t="str">
        <f t="shared" si="28"/>
        <v>Kh¸</v>
      </c>
      <c r="BF21" s="15">
        <f t="shared" si="29"/>
        <v>5.6</v>
      </c>
      <c r="BG21" s="1" t="str">
        <f t="shared" si="30"/>
        <v>TB</v>
      </c>
    </row>
    <row r="22" spans="1:59" ht="18" customHeight="1">
      <c r="A22" s="81">
        <v>17</v>
      </c>
      <c r="B22" s="30" t="s">
        <v>164</v>
      </c>
      <c r="C22" s="82" t="s">
        <v>165</v>
      </c>
      <c r="D22" s="32">
        <v>35762</v>
      </c>
      <c r="E22" s="8">
        <v>6</v>
      </c>
      <c r="F22" s="94">
        <v>10</v>
      </c>
      <c r="G22" s="10">
        <v>6</v>
      </c>
      <c r="H22" s="25">
        <f t="shared" si="0"/>
        <v>6.4</v>
      </c>
      <c r="I22" s="133">
        <v>7.6</v>
      </c>
      <c r="J22" s="134">
        <v>9</v>
      </c>
      <c r="K22" s="135">
        <v>8</v>
      </c>
      <c r="L22" s="25">
        <f t="shared" si="1"/>
        <v>8</v>
      </c>
      <c r="M22" s="8">
        <v>6.5</v>
      </c>
      <c r="N22" s="94">
        <v>7</v>
      </c>
      <c r="O22" s="10">
        <v>5</v>
      </c>
      <c r="P22" s="25">
        <f t="shared" si="2"/>
        <v>5.5</v>
      </c>
      <c r="Q22" s="8">
        <v>7</v>
      </c>
      <c r="R22" s="94">
        <v>9</v>
      </c>
      <c r="S22" s="10">
        <v>7</v>
      </c>
      <c r="T22" s="25">
        <f t="shared" si="3"/>
        <v>7.2</v>
      </c>
      <c r="U22" s="8">
        <v>5.5</v>
      </c>
      <c r="V22" s="94">
        <v>6</v>
      </c>
      <c r="W22" s="111">
        <v>7</v>
      </c>
      <c r="X22" s="25">
        <f t="shared" si="4"/>
        <v>6.6</v>
      </c>
      <c r="Y22" s="8">
        <v>7.5</v>
      </c>
      <c r="Z22" s="94">
        <v>9</v>
      </c>
      <c r="AA22" s="10">
        <v>5.5</v>
      </c>
      <c r="AB22" s="25">
        <f t="shared" si="5"/>
        <v>6.3</v>
      </c>
      <c r="AC22" s="8">
        <v>6.1</v>
      </c>
      <c r="AD22" s="9">
        <v>8</v>
      </c>
      <c r="AE22" s="10">
        <v>4.5</v>
      </c>
      <c r="AF22" s="25">
        <f t="shared" si="6"/>
        <v>5.2</v>
      </c>
      <c r="AG22" s="8"/>
      <c r="AH22" s="9"/>
      <c r="AI22" s="10"/>
      <c r="AJ22" s="25">
        <f t="shared" si="7"/>
        <v>0</v>
      </c>
      <c r="AK22" s="11">
        <f t="shared" si="8"/>
        <v>6.4</v>
      </c>
      <c r="AL22" s="23" t="str">
        <f t="shared" si="9"/>
        <v>C</v>
      </c>
      <c r="AM22" s="26">
        <f t="shared" si="10"/>
        <v>2</v>
      </c>
      <c r="AN22" s="23" t="str">
        <f t="shared" si="11"/>
        <v>B</v>
      </c>
      <c r="AO22" s="26">
        <f t="shared" si="12"/>
        <v>3</v>
      </c>
      <c r="AP22" s="23" t="str">
        <f t="shared" si="13"/>
        <v>C</v>
      </c>
      <c r="AQ22" s="26">
        <f t="shared" si="14"/>
        <v>2</v>
      </c>
      <c r="AR22" s="23" t="str">
        <f t="shared" si="15"/>
        <v>B</v>
      </c>
      <c r="AS22" s="26">
        <f t="shared" si="16"/>
        <v>3</v>
      </c>
      <c r="AT22" s="23" t="str">
        <f t="shared" si="17"/>
        <v>C</v>
      </c>
      <c r="AU22" s="26">
        <f t="shared" si="18"/>
        <v>2</v>
      </c>
      <c r="AV22" s="23" t="str">
        <f t="shared" si="19"/>
        <v>C</v>
      </c>
      <c r="AW22" s="26">
        <f t="shared" si="20"/>
        <v>2</v>
      </c>
      <c r="AX22" s="23" t="str">
        <f t="shared" si="21"/>
        <v>D</v>
      </c>
      <c r="AY22" s="26">
        <f t="shared" si="22"/>
        <v>1</v>
      </c>
      <c r="AZ22" s="23" t="str">
        <f t="shared" si="23"/>
        <v>X</v>
      </c>
      <c r="BA22" s="26">
        <f t="shared" si="24"/>
        <v>0</v>
      </c>
      <c r="BB22" s="62">
        <f t="shared" si="25"/>
        <v>2.06</v>
      </c>
      <c r="BC22" s="24">
        <f t="shared" si="26"/>
        <v>18</v>
      </c>
      <c r="BD22" s="62">
        <f t="shared" si="27"/>
        <v>2.06</v>
      </c>
      <c r="BE22" s="24" t="str">
        <f t="shared" si="28"/>
        <v>Trung b×nh</v>
      </c>
      <c r="BF22" s="15">
        <f t="shared" si="29"/>
        <v>5.2</v>
      </c>
      <c r="BG22" s="1" t="str">
        <f t="shared" si="30"/>
        <v>TB</v>
      </c>
    </row>
    <row r="23" spans="1:59" ht="18" customHeight="1">
      <c r="A23" s="81">
        <v>18</v>
      </c>
      <c r="B23" s="36" t="s">
        <v>37</v>
      </c>
      <c r="C23" s="82" t="s">
        <v>47</v>
      </c>
      <c r="D23" s="37">
        <v>35779</v>
      </c>
      <c r="E23" s="8">
        <v>5.3</v>
      </c>
      <c r="F23" s="94">
        <v>9</v>
      </c>
      <c r="G23" s="10">
        <v>6</v>
      </c>
      <c r="H23" s="25">
        <f t="shared" si="0"/>
        <v>6.2</v>
      </c>
      <c r="I23" s="8">
        <v>8.3</v>
      </c>
      <c r="J23" s="94">
        <v>8</v>
      </c>
      <c r="K23" s="10">
        <v>4</v>
      </c>
      <c r="L23" s="25">
        <f t="shared" si="1"/>
        <v>5.3</v>
      </c>
      <c r="M23" s="8">
        <v>6</v>
      </c>
      <c r="N23" s="94">
        <v>7</v>
      </c>
      <c r="O23" s="10">
        <v>5</v>
      </c>
      <c r="P23" s="25">
        <f t="shared" si="2"/>
        <v>5.4</v>
      </c>
      <c r="Q23" s="8">
        <v>6</v>
      </c>
      <c r="R23" s="94">
        <v>9</v>
      </c>
      <c r="S23" s="10">
        <v>5.5</v>
      </c>
      <c r="T23" s="25">
        <f t="shared" si="3"/>
        <v>6</v>
      </c>
      <c r="U23" s="8">
        <v>5.5</v>
      </c>
      <c r="V23" s="94">
        <v>6</v>
      </c>
      <c r="W23" s="111">
        <v>0</v>
      </c>
      <c r="X23" s="25">
        <f t="shared" si="4"/>
        <v>1.7</v>
      </c>
      <c r="Y23" s="8">
        <v>5</v>
      </c>
      <c r="Z23" s="94">
        <v>6</v>
      </c>
      <c r="AA23" s="10">
        <v>3.5</v>
      </c>
      <c r="AB23" s="25">
        <f t="shared" si="5"/>
        <v>4.1</v>
      </c>
      <c r="AC23" s="8">
        <v>5.9</v>
      </c>
      <c r="AD23" s="9">
        <v>6</v>
      </c>
      <c r="AE23" s="10">
        <v>4</v>
      </c>
      <c r="AF23" s="25">
        <f t="shared" si="6"/>
        <v>4.6</v>
      </c>
      <c r="AG23" s="8"/>
      <c r="AH23" s="9"/>
      <c r="AI23" s="10"/>
      <c r="AJ23" s="25">
        <f t="shared" si="7"/>
        <v>0</v>
      </c>
      <c r="AK23" s="11">
        <f t="shared" si="8"/>
        <v>4.85</v>
      </c>
      <c r="AL23" s="23" t="str">
        <f t="shared" si="9"/>
        <v>C</v>
      </c>
      <c r="AM23" s="26">
        <f t="shared" si="10"/>
        <v>2</v>
      </c>
      <c r="AN23" s="23" t="str">
        <f t="shared" si="11"/>
        <v>D</v>
      </c>
      <c r="AO23" s="26">
        <f t="shared" si="12"/>
        <v>1</v>
      </c>
      <c r="AP23" s="23" t="str">
        <f t="shared" si="13"/>
        <v>D</v>
      </c>
      <c r="AQ23" s="26">
        <f t="shared" si="14"/>
        <v>1</v>
      </c>
      <c r="AR23" s="23" t="str">
        <f t="shared" si="15"/>
        <v>C</v>
      </c>
      <c r="AS23" s="26">
        <f t="shared" si="16"/>
        <v>2</v>
      </c>
      <c r="AT23" s="23" t="str">
        <f t="shared" si="17"/>
        <v>F</v>
      </c>
      <c r="AU23" s="26">
        <f t="shared" si="18"/>
        <v>0</v>
      </c>
      <c r="AV23" s="23" t="str">
        <f t="shared" si="19"/>
        <v>D</v>
      </c>
      <c r="AW23" s="26">
        <f t="shared" si="20"/>
        <v>1</v>
      </c>
      <c r="AX23" s="23" t="str">
        <f t="shared" si="21"/>
        <v>D</v>
      </c>
      <c r="AY23" s="26">
        <f t="shared" si="22"/>
        <v>1</v>
      </c>
      <c r="AZ23" s="23" t="str">
        <f t="shared" si="23"/>
        <v>X</v>
      </c>
      <c r="BA23" s="26">
        <f t="shared" si="24"/>
        <v>0</v>
      </c>
      <c r="BB23" s="62">
        <f t="shared" si="25"/>
        <v>1.17</v>
      </c>
      <c r="BC23" s="24">
        <f t="shared" si="26"/>
        <v>16</v>
      </c>
      <c r="BD23" s="62">
        <f t="shared" si="27"/>
        <v>1.31</v>
      </c>
      <c r="BE23" s="24" t="str">
        <f t="shared" si="28"/>
        <v>Trung b×nh yÕu</v>
      </c>
      <c r="BF23" s="15">
        <f t="shared" si="29"/>
        <v>4.1</v>
      </c>
      <c r="BG23" s="1" t="str">
        <f t="shared" si="30"/>
        <v>YK</v>
      </c>
    </row>
    <row r="24" spans="1:59" ht="18" customHeight="1">
      <c r="A24" s="81">
        <v>19</v>
      </c>
      <c r="B24" s="36" t="s">
        <v>52</v>
      </c>
      <c r="C24" s="82" t="s">
        <v>43</v>
      </c>
      <c r="D24" s="37">
        <v>35676</v>
      </c>
      <c r="E24" s="8">
        <v>6</v>
      </c>
      <c r="F24" s="94">
        <v>8</v>
      </c>
      <c r="G24" s="10">
        <v>6</v>
      </c>
      <c r="H24" s="25">
        <f t="shared" si="0"/>
        <v>6.2</v>
      </c>
      <c r="I24" s="8">
        <v>6.7</v>
      </c>
      <c r="J24" s="94">
        <v>7</v>
      </c>
      <c r="K24" s="10">
        <v>3</v>
      </c>
      <c r="L24" s="25">
        <f t="shared" si="1"/>
        <v>4.1</v>
      </c>
      <c r="M24" s="8">
        <v>7</v>
      </c>
      <c r="N24" s="94">
        <v>8</v>
      </c>
      <c r="O24" s="10">
        <v>4</v>
      </c>
      <c r="P24" s="25">
        <f t="shared" si="2"/>
        <v>5</v>
      </c>
      <c r="Q24" s="8">
        <v>6</v>
      </c>
      <c r="R24" s="94">
        <v>8</v>
      </c>
      <c r="S24" s="10">
        <v>4.5</v>
      </c>
      <c r="T24" s="25">
        <f t="shared" si="3"/>
        <v>5.2</v>
      </c>
      <c r="U24" s="8">
        <v>3.5</v>
      </c>
      <c r="V24" s="94">
        <v>5</v>
      </c>
      <c r="W24" s="111">
        <v>6</v>
      </c>
      <c r="X24" s="25">
        <f t="shared" si="4"/>
        <v>5.4</v>
      </c>
      <c r="Y24" s="8">
        <v>5</v>
      </c>
      <c r="Z24" s="94">
        <v>6</v>
      </c>
      <c r="AA24" s="10">
        <v>4.5</v>
      </c>
      <c r="AB24" s="25">
        <f t="shared" si="5"/>
        <v>4.8</v>
      </c>
      <c r="AC24" s="133">
        <v>7</v>
      </c>
      <c r="AD24" s="146">
        <v>7.5</v>
      </c>
      <c r="AE24" s="135">
        <v>8.5</v>
      </c>
      <c r="AF24" s="25">
        <f t="shared" si="6"/>
        <v>8.1</v>
      </c>
      <c r="AG24" s="8"/>
      <c r="AH24" s="9"/>
      <c r="AI24" s="10"/>
      <c r="AJ24" s="25">
        <f t="shared" si="7"/>
        <v>0</v>
      </c>
      <c r="AK24" s="11">
        <f t="shared" si="8"/>
        <v>5.78</v>
      </c>
      <c r="AL24" s="23" t="str">
        <f t="shared" si="9"/>
        <v>C</v>
      </c>
      <c r="AM24" s="26">
        <f t="shared" si="10"/>
        <v>2</v>
      </c>
      <c r="AN24" s="23" t="str">
        <f t="shared" si="11"/>
        <v>D</v>
      </c>
      <c r="AO24" s="26">
        <f t="shared" si="12"/>
        <v>1</v>
      </c>
      <c r="AP24" s="23" t="str">
        <f t="shared" si="13"/>
        <v>D</v>
      </c>
      <c r="AQ24" s="26">
        <f t="shared" si="14"/>
        <v>1</v>
      </c>
      <c r="AR24" s="23" t="str">
        <f t="shared" si="15"/>
        <v>D</v>
      </c>
      <c r="AS24" s="26">
        <f t="shared" si="16"/>
        <v>1</v>
      </c>
      <c r="AT24" s="23" t="str">
        <f t="shared" si="17"/>
        <v>D</v>
      </c>
      <c r="AU24" s="26">
        <f t="shared" si="18"/>
        <v>1</v>
      </c>
      <c r="AV24" s="23" t="str">
        <f t="shared" si="19"/>
        <v>D</v>
      </c>
      <c r="AW24" s="26">
        <f t="shared" si="20"/>
        <v>1</v>
      </c>
      <c r="AX24" s="23" t="str">
        <f t="shared" si="21"/>
        <v>B</v>
      </c>
      <c r="AY24" s="26">
        <f t="shared" si="22"/>
        <v>3</v>
      </c>
      <c r="AZ24" s="23" t="str">
        <f t="shared" si="23"/>
        <v>X</v>
      </c>
      <c r="BA24" s="26">
        <f t="shared" si="24"/>
        <v>0</v>
      </c>
      <c r="BB24" s="62">
        <f t="shared" si="25"/>
        <v>1.61</v>
      </c>
      <c r="BC24" s="24">
        <f t="shared" si="26"/>
        <v>18</v>
      </c>
      <c r="BD24" s="62">
        <f t="shared" si="27"/>
        <v>1.61</v>
      </c>
      <c r="BE24" s="24" t="str">
        <f t="shared" si="28"/>
        <v>Trung b×nh yÕu</v>
      </c>
      <c r="BF24" s="15">
        <f t="shared" si="29"/>
        <v>3.5</v>
      </c>
      <c r="BG24" s="1" t="str">
        <f t="shared" si="30"/>
        <v>YK</v>
      </c>
    </row>
    <row r="25" spans="1:59" ht="18" customHeight="1">
      <c r="A25" s="81">
        <v>20</v>
      </c>
      <c r="B25" s="49" t="s">
        <v>167</v>
      </c>
      <c r="C25" s="82" t="s">
        <v>43</v>
      </c>
      <c r="D25" s="37">
        <v>35607</v>
      </c>
      <c r="E25" s="8">
        <v>6</v>
      </c>
      <c r="F25" s="94">
        <v>9</v>
      </c>
      <c r="G25" s="10">
        <v>6</v>
      </c>
      <c r="H25" s="25">
        <f t="shared" si="0"/>
        <v>6.3</v>
      </c>
      <c r="I25" s="133">
        <v>7.3</v>
      </c>
      <c r="J25" s="134">
        <v>9</v>
      </c>
      <c r="K25" s="135">
        <v>7</v>
      </c>
      <c r="L25" s="25">
        <f t="shared" si="1"/>
        <v>7.3</v>
      </c>
      <c r="M25" s="8">
        <v>7</v>
      </c>
      <c r="N25" s="94">
        <v>8</v>
      </c>
      <c r="O25" s="10">
        <v>5</v>
      </c>
      <c r="P25" s="25">
        <f t="shared" si="2"/>
        <v>5.7</v>
      </c>
      <c r="Q25" s="8">
        <v>6</v>
      </c>
      <c r="R25" s="94">
        <v>9</v>
      </c>
      <c r="S25" s="10">
        <v>5</v>
      </c>
      <c r="T25" s="25">
        <f t="shared" si="3"/>
        <v>5.6</v>
      </c>
      <c r="U25" s="8">
        <v>5.5</v>
      </c>
      <c r="V25" s="94">
        <v>6</v>
      </c>
      <c r="W25" s="111">
        <v>6.5</v>
      </c>
      <c r="X25" s="25">
        <f t="shared" si="4"/>
        <v>6.3</v>
      </c>
      <c r="Y25" s="8">
        <v>7</v>
      </c>
      <c r="Z25" s="94">
        <v>8</v>
      </c>
      <c r="AA25" s="10">
        <v>5.5</v>
      </c>
      <c r="AB25" s="25">
        <f t="shared" si="5"/>
        <v>6.1</v>
      </c>
      <c r="AC25" s="8">
        <v>4.5</v>
      </c>
      <c r="AD25" s="9">
        <v>6</v>
      </c>
      <c r="AE25" s="10">
        <v>3.5</v>
      </c>
      <c r="AF25" s="25">
        <f t="shared" si="6"/>
        <v>4</v>
      </c>
      <c r="AG25" s="8"/>
      <c r="AH25" s="9"/>
      <c r="AI25" s="10"/>
      <c r="AJ25" s="25">
        <f t="shared" si="7"/>
        <v>0</v>
      </c>
      <c r="AK25" s="11">
        <f t="shared" si="8"/>
        <v>5.79</v>
      </c>
      <c r="AL25" s="23" t="str">
        <f t="shared" si="9"/>
        <v>C</v>
      </c>
      <c r="AM25" s="26">
        <f t="shared" si="10"/>
        <v>2</v>
      </c>
      <c r="AN25" s="23" t="str">
        <f t="shared" si="11"/>
        <v>B</v>
      </c>
      <c r="AO25" s="26">
        <f t="shared" si="12"/>
        <v>3</v>
      </c>
      <c r="AP25" s="23" t="str">
        <f t="shared" si="13"/>
        <v>C</v>
      </c>
      <c r="AQ25" s="26">
        <f t="shared" si="14"/>
        <v>2</v>
      </c>
      <c r="AR25" s="23" t="str">
        <f t="shared" si="15"/>
        <v>C</v>
      </c>
      <c r="AS25" s="26">
        <f t="shared" si="16"/>
        <v>2</v>
      </c>
      <c r="AT25" s="23" t="str">
        <f t="shared" si="17"/>
        <v>C</v>
      </c>
      <c r="AU25" s="26">
        <f t="shared" si="18"/>
        <v>2</v>
      </c>
      <c r="AV25" s="23" t="str">
        <f t="shared" si="19"/>
        <v>C</v>
      </c>
      <c r="AW25" s="26">
        <f t="shared" si="20"/>
        <v>2</v>
      </c>
      <c r="AX25" s="23" t="str">
        <f t="shared" si="21"/>
        <v>D</v>
      </c>
      <c r="AY25" s="26">
        <f t="shared" si="22"/>
        <v>1</v>
      </c>
      <c r="AZ25" s="23" t="str">
        <f t="shared" si="23"/>
        <v>X</v>
      </c>
      <c r="BA25" s="26">
        <f t="shared" si="24"/>
        <v>0</v>
      </c>
      <c r="BB25" s="62">
        <f t="shared" si="25"/>
        <v>1.94</v>
      </c>
      <c r="BC25" s="24">
        <f t="shared" si="26"/>
        <v>18</v>
      </c>
      <c r="BD25" s="62">
        <f t="shared" si="27"/>
        <v>1.94</v>
      </c>
      <c r="BE25" s="24" t="str">
        <f t="shared" si="28"/>
        <v>Trung b×nh yÕu</v>
      </c>
      <c r="BF25" s="15">
        <f t="shared" si="29"/>
        <v>4.6</v>
      </c>
      <c r="BG25" s="1" t="str">
        <f t="shared" si="30"/>
        <v>YK</v>
      </c>
    </row>
    <row r="26" spans="1:59" ht="18" customHeight="1">
      <c r="A26" s="81">
        <v>21</v>
      </c>
      <c r="B26" s="47" t="s">
        <v>124</v>
      </c>
      <c r="C26" s="82" t="s">
        <v>43</v>
      </c>
      <c r="D26" s="37">
        <v>35491</v>
      </c>
      <c r="E26" s="8">
        <v>5.7</v>
      </c>
      <c r="F26" s="94">
        <v>8</v>
      </c>
      <c r="G26" s="10">
        <v>6</v>
      </c>
      <c r="H26" s="25">
        <f t="shared" si="0"/>
        <v>6.1</v>
      </c>
      <c r="I26" s="8">
        <v>7</v>
      </c>
      <c r="J26" s="94">
        <v>6</v>
      </c>
      <c r="K26" s="111">
        <v>6.5</v>
      </c>
      <c r="L26" s="25">
        <f t="shared" si="1"/>
        <v>6.6</v>
      </c>
      <c r="M26" s="8">
        <v>6</v>
      </c>
      <c r="N26" s="94">
        <v>7</v>
      </c>
      <c r="O26" s="10">
        <v>5</v>
      </c>
      <c r="P26" s="25">
        <f t="shared" si="2"/>
        <v>5.4</v>
      </c>
      <c r="Q26" s="8">
        <v>5</v>
      </c>
      <c r="R26" s="94">
        <v>7</v>
      </c>
      <c r="S26" s="10">
        <v>4</v>
      </c>
      <c r="T26" s="25">
        <f t="shared" si="3"/>
        <v>4.5</v>
      </c>
      <c r="U26" s="8">
        <v>6.5</v>
      </c>
      <c r="V26" s="94">
        <v>7</v>
      </c>
      <c r="W26" s="111">
        <v>6.5</v>
      </c>
      <c r="X26" s="25">
        <f t="shared" si="4"/>
        <v>6.6</v>
      </c>
      <c r="Y26" s="8">
        <v>7.5</v>
      </c>
      <c r="Z26" s="94">
        <v>8</v>
      </c>
      <c r="AA26" s="10">
        <v>4.5</v>
      </c>
      <c r="AB26" s="25">
        <f t="shared" si="5"/>
        <v>5.5</v>
      </c>
      <c r="AC26" s="8">
        <v>2.5</v>
      </c>
      <c r="AD26" s="9">
        <v>4</v>
      </c>
      <c r="AE26" s="111">
        <v>4</v>
      </c>
      <c r="AF26" s="25">
        <f t="shared" si="6"/>
        <v>3.7</v>
      </c>
      <c r="AG26" s="8"/>
      <c r="AH26" s="9"/>
      <c r="AI26" s="10"/>
      <c r="AJ26" s="25">
        <f t="shared" si="7"/>
        <v>0</v>
      </c>
      <c r="AK26" s="11">
        <f t="shared" si="8"/>
        <v>5.38</v>
      </c>
      <c r="AL26" s="23" t="str">
        <f t="shared" si="9"/>
        <v>C</v>
      </c>
      <c r="AM26" s="26">
        <f t="shared" si="10"/>
        <v>2</v>
      </c>
      <c r="AN26" s="23" t="str">
        <f t="shared" si="11"/>
        <v>C</v>
      </c>
      <c r="AO26" s="26">
        <f t="shared" si="12"/>
        <v>2</v>
      </c>
      <c r="AP26" s="23" t="str">
        <f t="shared" si="13"/>
        <v>D</v>
      </c>
      <c r="AQ26" s="26">
        <f t="shared" si="14"/>
        <v>1</v>
      </c>
      <c r="AR26" s="23" t="str">
        <f t="shared" si="15"/>
        <v>D</v>
      </c>
      <c r="AS26" s="26">
        <f t="shared" si="16"/>
        <v>1</v>
      </c>
      <c r="AT26" s="23" t="str">
        <f t="shared" si="17"/>
        <v>C</v>
      </c>
      <c r="AU26" s="26">
        <f t="shared" si="18"/>
        <v>2</v>
      </c>
      <c r="AV26" s="23" t="str">
        <f t="shared" si="19"/>
        <v>C</v>
      </c>
      <c r="AW26" s="26">
        <f t="shared" si="20"/>
        <v>2</v>
      </c>
      <c r="AX26" s="23" t="str">
        <f t="shared" si="21"/>
        <v>F</v>
      </c>
      <c r="AY26" s="26">
        <f t="shared" si="22"/>
        <v>0</v>
      </c>
      <c r="AZ26" s="23" t="str">
        <f t="shared" si="23"/>
        <v>X</v>
      </c>
      <c r="BA26" s="26">
        <f t="shared" si="24"/>
        <v>0</v>
      </c>
      <c r="BB26" s="62">
        <f t="shared" si="25"/>
        <v>1.33</v>
      </c>
      <c r="BC26" s="24">
        <f t="shared" si="26"/>
        <v>14</v>
      </c>
      <c r="BD26" s="62">
        <f t="shared" si="27"/>
        <v>1.71</v>
      </c>
      <c r="BE26" s="24" t="str">
        <f t="shared" si="28"/>
        <v>Trung b×nh yÕu</v>
      </c>
      <c r="BF26" s="15">
        <f t="shared" si="29"/>
        <v>4.3</v>
      </c>
      <c r="BG26" s="1" t="str">
        <f t="shared" si="30"/>
        <v>YK</v>
      </c>
    </row>
    <row r="27" spans="1:59" ht="18" customHeight="1">
      <c r="A27" s="81">
        <v>22</v>
      </c>
      <c r="B27" s="36" t="s">
        <v>125</v>
      </c>
      <c r="C27" s="82" t="s">
        <v>50</v>
      </c>
      <c r="D27" s="37">
        <v>35688</v>
      </c>
      <c r="E27" s="8">
        <v>5.7</v>
      </c>
      <c r="F27" s="94">
        <v>8</v>
      </c>
      <c r="G27" s="10">
        <v>7</v>
      </c>
      <c r="H27" s="25">
        <f t="shared" si="0"/>
        <v>6.8</v>
      </c>
      <c r="I27" s="8">
        <v>5.7</v>
      </c>
      <c r="J27" s="94">
        <v>7</v>
      </c>
      <c r="K27" s="111">
        <v>7</v>
      </c>
      <c r="L27" s="25">
        <f t="shared" si="1"/>
        <v>6.7</v>
      </c>
      <c r="M27" s="8">
        <v>6</v>
      </c>
      <c r="N27" s="94">
        <v>7</v>
      </c>
      <c r="O27" s="87">
        <v>4</v>
      </c>
      <c r="P27" s="25">
        <f t="shared" si="2"/>
        <v>4.7</v>
      </c>
      <c r="Q27" s="8">
        <v>6.3</v>
      </c>
      <c r="R27" s="94">
        <v>9</v>
      </c>
      <c r="S27" s="10">
        <v>4</v>
      </c>
      <c r="T27" s="25">
        <f t="shared" si="3"/>
        <v>5</v>
      </c>
      <c r="U27" s="8">
        <v>3.5</v>
      </c>
      <c r="V27" s="94">
        <v>5</v>
      </c>
      <c r="W27" s="111">
        <v>6.5</v>
      </c>
      <c r="X27" s="25">
        <f t="shared" si="4"/>
        <v>5.8</v>
      </c>
      <c r="Y27" s="8">
        <v>6.5</v>
      </c>
      <c r="Z27" s="94">
        <v>7</v>
      </c>
      <c r="AA27" s="10">
        <v>4.5</v>
      </c>
      <c r="AB27" s="25">
        <f t="shared" si="5"/>
        <v>5.2</v>
      </c>
      <c r="AC27" s="133">
        <v>5.5</v>
      </c>
      <c r="AD27" s="146">
        <v>6</v>
      </c>
      <c r="AE27" s="135">
        <v>5.5</v>
      </c>
      <c r="AF27" s="25">
        <f t="shared" si="6"/>
        <v>5.6</v>
      </c>
      <c r="AG27" s="8"/>
      <c r="AH27" s="9"/>
      <c r="AI27" s="10"/>
      <c r="AJ27" s="25">
        <f t="shared" si="7"/>
        <v>0</v>
      </c>
      <c r="AK27" s="11">
        <f t="shared" si="8"/>
        <v>5.79</v>
      </c>
      <c r="AL27" s="23" t="str">
        <f t="shared" si="9"/>
        <v>C</v>
      </c>
      <c r="AM27" s="26">
        <f t="shared" si="10"/>
        <v>2</v>
      </c>
      <c r="AN27" s="23" t="str">
        <f t="shared" si="11"/>
        <v>C</v>
      </c>
      <c r="AO27" s="26">
        <f t="shared" si="12"/>
        <v>2</v>
      </c>
      <c r="AP27" s="23" t="str">
        <f t="shared" si="13"/>
        <v>D</v>
      </c>
      <c r="AQ27" s="26">
        <f t="shared" si="14"/>
        <v>1</v>
      </c>
      <c r="AR27" s="23" t="str">
        <f t="shared" si="15"/>
        <v>D</v>
      </c>
      <c r="AS27" s="26">
        <f t="shared" si="16"/>
        <v>1</v>
      </c>
      <c r="AT27" s="23" t="str">
        <f t="shared" si="17"/>
        <v>C</v>
      </c>
      <c r="AU27" s="26">
        <f t="shared" si="18"/>
        <v>2</v>
      </c>
      <c r="AV27" s="23" t="str">
        <f t="shared" si="19"/>
        <v>D</v>
      </c>
      <c r="AW27" s="26">
        <f t="shared" si="20"/>
        <v>1</v>
      </c>
      <c r="AX27" s="23" t="str">
        <f t="shared" si="21"/>
        <v>C</v>
      </c>
      <c r="AY27" s="26">
        <f t="shared" si="22"/>
        <v>2</v>
      </c>
      <c r="AZ27" s="23" t="str">
        <f t="shared" si="23"/>
        <v>X</v>
      </c>
      <c r="BA27" s="26">
        <f t="shared" si="24"/>
        <v>0</v>
      </c>
      <c r="BB27" s="62">
        <f t="shared" si="25"/>
        <v>1.67</v>
      </c>
      <c r="BC27" s="24">
        <f t="shared" si="26"/>
        <v>18</v>
      </c>
      <c r="BD27" s="62">
        <f t="shared" si="27"/>
        <v>1.67</v>
      </c>
      <c r="BE27" s="24" t="str">
        <f t="shared" si="28"/>
        <v>Trung b×nh yÕu</v>
      </c>
      <c r="BF27" s="15">
        <f t="shared" si="29"/>
        <v>4.4</v>
      </c>
      <c r="BG27" s="1" t="str">
        <f t="shared" si="30"/>
        <v>YK</v>
      </c>
    </row>
    <row r="28" spans="1:59" ht="18" customHeight="1">
      <c r="A28" s="81">
        <v>23</v>
      </c>
      <c r="B28" s="49" t="s">
        <v>168</v>
      </c>
      <c r="C28" s="82" t="s">
        <v>50</v>
      </c>
      <c r="D28" s="37">
        <v>35535</v>
      </c>
      <c r="E28" s="8">
        <v>6</v>
      </c>
      <c r="F28" s="94">
        <v>9</v>
      </c>
      <c r="G28" s="112">
        <v>6</v>
      </c>
      <c r="H28" s="25">
        <f t="shared" si="0"/>
        <v>6.3</v>
      </c>
      <c r="I28" s="8">
        <v>6.3</v>
      </c>
      <c r="J28" s="94">
        <v>7</v>
      </c>
      <c r="K28" s="111">
        <v>6.5</v>
      </c>
      <c r="L28" s="25">
        <f t="shared" si="1"/>
        <v>6.5</v>
      </c>
      <c r="M28" s="8">
        <v>7</v>
      </c>
      <c r="N28" s="94">
        <v>8</v>
      </c>
      <c r="O28" s="112">
        <v>7</v>
      </c>
      <c r="P28" s="25">
        <f t="shared" si="2"/>
        <v>7.1</v>
      </c>
      <c r="Q28" s="8">
        <v>6.3</v>
      </c>
      <c r="R28" s="94">
        <v>9</v>
      </c>
      <c r="S28" s="112">
        <v>5</v>
      </c>
      <c r="T28" s="25">
        <f t="shared" si="3"/>
        <v>5.7</v>
      </c>
      <c r="U28" s="8">
        <v>5.5</v>
      </c>
      <c r="V28" s="94">
        <v>6</v>
      </c>
      <c r="W28" s="111">
        <v>6.5</v>
      </c>
      <c r="X28" s="25">
        <f t="shared" si="4"/>
        <v>6.3</v>
      </c>
      <c r="Y28" s="8">
        <v>7</v>
      </c>
      <c r="Z28" s="94">
        <v>8</v>
      </c>
      <c r="AA28" s="10">
        <v>6.5</v>
      </c>
      <c r="AB28" s="25">
        <f t="shared" si="5"/>
        <v>6.8</v>
      </c>
      <c r="AC28" s="133">
        <v>6.3</v>
      </c>
      <c r="AD28" s="146">
        <v>6.5</v>
      </c>
      <c r="AE28" s="135">
        <v>8</v>
      </c>
      <c r="AF28" s="25">
        <f t="shared" si="6"/>
        <v>7.5</v>
      </c>
      <c r="AG28" s="8"/>
      <c r="AH28" s="9"/>
      <c r="AI28" s="10"/>
      <c r="AJ28" s="25">
        <f t="shared" si="7"/>
        <v>0</v>
      </c>
      <c r="AK28" s="11">
        <f t="shared" si="8"/>
        <v>6.68</v>
      </c>
      <c r="AL28" s="23" t="str">
        <f t="shared" si="9"/>
        <v>C</v>
      </c>
      <c r="AM28" s="26">
        <f t="shared" si="10"/>
        <v>2</v>
      </c>
      <c r="AN28" s="23" t="str">
        <f t="shared" si="11"/>
        <v>C</v>
      </c>
      <c r="AO28" s="26">
        <f t="shared" si="12"/>
        <v>2</v>
      </c>
      <c r="AP28" s="23" t="str">
        <f t="shared" si="13"/>
        <v>B</v>
      </c>
      <c r="AQ28" s="26">
        <f t="shared" si="14"/>
        <v>3</v>
      </c>
      <c r="AR28" s="23" t="str">
        <f t="shared" si="15"/>
        <v>C</v>
      </c>
      <c r="AS28" s="26">
        <f t="shared" si="16"/>
        <v>2</v>
      </c>
      <c r="AT28" s="23" t="str">
        <f t="shared" si="17"/>
        <v>C</v>
      </c>
      <c r="AU28" s="26">
        <f t="shared" si="18"/>
        <v>2</v>
      </c>
      <c r="AV28" s="23" t="str">
        <f t="shared" si="19"/>
        <v>C</v>
      </c>
      <c r="AW28" s="26">
        <f t="shared" si="20"/>
        <v>2</v>
      </c>
      <c r="AX28" s="23" t="str">
        <f t="shared" si="21"/>
        <v>B</v>
      </c>
      <c r="AY28" s="26">
        <f t="shared" si="22"/>
        <v>3</v>
      </c>
      <c r="AZ28" s="23" t="str">
        <f t="shared" si="23"/>
        <v>X</v>
      </c>
      <c r="BA28" s="26">
        <f t="shared" si="24"/>
        <v>0</v>
      </c>
      <c r="BB28" s="62">
        <f t="shared" si="25"/>
        <v>2.33</v>
      </c>
      <c r="BC28" s="24">
        <f t="shared" si="26"/>
        <v>18</v>
      </c>
      <c r="BD28" s="62">
        <f t="shared" si="27"/>
        <v>2.33</v>
      </c>
      <c r="BE28" s="24" t="str">
        <f t="shared" si="28"/>
        <v>Trung b×nh</v>
      </c>
      <c r="BF28" s="15">
        <f aca="true" t="shared" si="31" ref="BF28:BF39">(G28+K28+O28+S28+AI28)/5</f>
        <v>4.9</v>
      </c>
      <c r="BG28" s="1" t="str">
        <f aca="true" t="shared" si="32" ref="BG28:BG39">IF(AND(BF28&gt;=8,BF28&lt;=10),"Giỏi",IF(AND(BF28&gt;=7,BF28&lt;8),"Khá",IF(AND(BF28&gt;=6,BF28&lt;7),"TBK",IF(AND(BF28&gt;=5,BF28&lt;6),"TB","YK"))))</f>
        <v>YK</v>
      </c>
    </row>
    <row r="29" spans="1:59" ht="18" customHeight="1">
      <c r="A29" s="81">
        <v>24</v>
      </c>
      <c r="B29" s="48" t="s">
        <v>170</v>
      </c>
      <c r="C29" s="84" t="s">
        <v>53</v>
      </c>
      <c r="D29" s="41">
        <v>35633</v>
      </c>
      <c r="E29" s="8">
        <v>6.7</v>
      </c>
      <c r="F29" s="94">
        <v>9</v>
      </c>
      <c r="G29" s="10">
        <v>6</v>
      </c>
      <c r="H29" s="25">
        <f t="shared" si="0"/>
        <v>6.4</v>
      </c>
      <c r="I29" s="8">
        <v>6.7</v>
      </c>
      <c r="J29" s="94">
        <v>7</v>
      </c>
      <c r="K29" s="112">
        <v>6.5</v>
      </c>
      <c r="L29" s="25">
        <f t="shared" si="1"/>
        <v>6.6</v>
      </c>
      <c r="M29" s="8">
        <v>7.5</v>
      </c>
      <c r="N29" s="94">
        <v>8</v>
      </c>
      <c r="O29" s="10">
        <v>5</v>
      </c>
      <c r="P29" s="25">
        <f t="shared" si="2"/>
        <v>5.8</v>
      </c>
      <c r="Q29" s="8">
        <v>6.3</v>
      </c>
      <c r="R29" s="94">
        <v>9</v>
      </c>
      <c r="S29" s="10">
        <v>7</v>
      </c>
      <c r="T29" s="25">
        <f t="shared" si="3"/>
        <v>7.1</v>
      </c>
      <c r="U29" s="8">
        <v>6</v>
      </c>
      <c r="V29" s="94">
        <v>7</v>
      </c>
      <c r="W29" s="10">
        <v>5.5</v>
      </c>
      <c r="X29" s="25">
        <f t="shared" si="4"/>
        <v>5.8</v>
      </c>
      <c r="Y29" s="8">
        <v>6.5</v>
      </c>
      <c r="Z29" s="94">
        <v>6</v>
      </c>
      <c r="AA29" s="10">
        <v>6</v>
      </c>
      <c r="AB29" s="25">
        <f t="shared" si="5"/>
        <v>6.1</v>
      </c>
      <c r="AC29" s="8">
        <v>6.3</v>
      </c>
      <c r="AD29" s="9">
        <v>7</v>
      </c>
      <c r="AE29" s="10">
        <v>6</v>
      </c>
      <c r="AF29" s="25">
        <f t="shared" si="6"/>
        <v>6.2</v>
      </c>
      <c r="AG29" s="8"/>
      <c r="AH29" s="9"/>
      <c r="AI29" s="10"/>
      <c r="AJ29" s="25">
        <f t="shared" si="7"/>
        <v>0</v>
      </c>
      <c r="AK29" s="11">
        <f t="shared" si="8"/>
        <v>6.3</v>
      </c>
      <c r="AL29" s="23" t="str">
        <f t="shared" si="9"/>
        <v>C</v>
      </c>
      <c r="AM29" s="26">
        <f t="shared" si="10"/>
        <v>2</v>
      </c>
      <c r="AN29" s="23" t="str">
        <f t="shared" si="11"/>
        <v>C</v>
      </c>
      <c r="AO29" s="26">
        <f t="shared" si="12"/>
        <v>2</v>
      </c>
      <c r="AP29" s="23" t="str">
        <f t="shared" si="13"/>
        <v>C</v>
      </c>
      <c r="AQ29" s="26">
        <f t="shared" si="14"/>
        <v>2</v>
      </c>
      <c r="AR29" s="23" t="str">
        <f t="shared" si="15"/>
        <v>B</v>
      </c>
      <c r="AS29" s="26">
        <f t="shared" si="16"/>
        <v>3</v>
      </c>
      <c r="AT29" s="23" t="str">
        <f t="shared" si="17"/>
        <v>C</v>
      </c>
      <c r="AU29" s="26">
        <f t="shared" si="18"/>
        <v>2</v>
      </c>
      <c r="AV29" s="23" t="str">
        <f t="shared" si="19"/>
        <v>C</v>
      </c>
      <c r="AW29" s="26">
        <f t="shared" si="20"/>
        <v>2</v>
      </c>
      <c r="AX29" s="23" t="str">
        <f t="shared" si="21"/>
        <v>C</v>
      </c>
      <c r="AY29" s="26">
        <f t="shared" si="22"/>
        <v>2</v>
      </c>
      <c r="AZ29" s="23" t="str">
        <f t="shared" si="23"/>
        <v>X</v>
      </c>
      <c r="BA29" s="26">
        <f t="shared" si="24"/>
        <v>0</v>
      </c>
      <c r="BB29" s="62">
        <f t="shared" si="25"/>
        <v>2.11</v>
      </c>
      <c r="BC29" s="24">
        <f t="shared" si="26"/>
        <v>18</v>
      </c>
      <c r="BD29" s="62">
        <f t="shared" si="27"/>
        <v>2.11</v>
      </c>
      <c r="BE29" s="24" t="str">
        <f t="shared" si="28"/>
        <v>Trung b×nh</v>
      </c>
      <c r="BF29" s="15">
        <f t="shared" si="31"/>
        <v>4.9</v>
      </c>
      <c r="BG29" s="1" t="str">
        <f t="shared" si="32"/>
        <v>YK</v>
      </c>
    </row>
    <row r="30" spans="1:59" ht="18" customHeight="1">
      <c r="A30" s="81">
        <v>25</v>
      </c>
      <c r="B30" s="30" t="s">
        <v>171</v>
      </c>
      <c r="C30" s="82" t="s">
        <v>58</v>
      </c>
      <c r="D30" s="32">
        <v>35511</v>
      </c>
      <c r="E30" s="8">
        <v>6.3</v>
      </c>
      <c r="F30" s="94">
        <v>9</v>
      </c>
      <c r="G30" s="10">
        <v>6</v>
      </c>
      <c r="H30" s="25">
        <f t="shared" si="0"/>
        <v>6.4</v>
      </c>
      <c r="I30" s="8">
        <v>7.7</v>
      </c>
      <c r="J30" s="94">
        <v>8</v>
      </c>
      <c r="K30" s="112">
        <v>6</v>
      </c>
      <c r="L30" s="25">
        <f t="shared" si="1"/>
        <v>6.5</v>
      </c>
      <c r="M30" s="8">
        <v>6.5</v>
      </c>
      <c r="N30" s="94">
        <v>7</v>
      </c>
      <c r="O30" s="10">
        <v>5</v>
      </c>
      <c r="P30" s="25">
        <f t="shared" si="2"/>
        <v>5.5</v>
      </c>
      <c r="Q30" s="8">
        <v>7</v>
      </c>
      <c r="R30" s="94">
        <v>9</v>
      </c>
      <c r="S30" s="10">
        <v>6</v>
      </c>
      <c r="T30" s="25">
        <f t="shared" si="3"/>
        <v>6.5</v>
      </c>
      <c r="U30" s="8">
        <v>7.5</v>
      </c>
      <c r="V30" s="94">
        <v>8</v>
      </c>
      <c r="W30" s="10">
        <v>6.5</v>
      </c>
      <c r="X30" s="25">
        <f t="shared" si="4"/>
        <v>6.9</v>
      </c>
      <c r="Y30" s="8">
        <v>7</v>
      </c>
      <c r="Z30" s="94">
        <v>8</v>
      </c>
      <c r="AA30" s="10">
        <v>7.5</v>
      </c>
      <c r="AB30" s="25">
        <f t="shared" si="5"/>
        <v>7.5</v>
      </c>
      <c r="AC30" s="8">
        <v>8.8</v>
      </c>
      <c r="AD30" s="9">
        <v>10</v>
      </c>
      <c r="AE30" s="10">
        <v>8.5</v>
      </c>
      <c r="AF30" s="25">
        <f t="shared" si="6"/>
        <v>8.7</v>
      </c>
      <c r="AG30" s="8"/>
      <c r="AH30" s="9"/>
      <c r="AI30" s="10"/>
      <c r="AJ30" s="25">
        <f t="shared" si="7"/>
        <v>0</v>
      </c>
      <c r="AK30" s="11">
        <f t="shared" si="8"/>
        <v>7.02</v>
      </c>
      <c r="AL30" s="23" t="str">
        <f t="shared" si="9"/>
        <v>C</v>
      </c>
      <c r="AM30" s="26">
        <f t="shared" si="10"/>
        <v>2</v>
      </c>
      <c r="AN30" s="23" t="str">
        <f t="shared" si="11"/>
        <v>C</v>
      </c>
      <c r="AO30" s="26">
        <f t="shared" si="12"/>
        <v>2</v>
      </c>
      <c r="AP30" s="23" t="str">
        <f t="shared" si="13"/>
        <v>C</v>
      </c>
      <c r="AQ30" s="26">
        <f t="shared" si="14"/>
        <v>2</v>
      </c>
      <c r="AR30" s="23" t="str">
        <f t="shared" si="15"/>
        <v>C</v>
      </c>
      <c r="AS30" s="26">
        <f t="shared" si="16"/>
        <v>2</v>
      </c>
      <c r="AT30" s="23" t="str">
        <f t="shared" si="17"/>
        <v>C</v>
      </c>
      <c r="AU30" s="26">
        <f t="shared" si="18"/>
        <v>2</v>
      </c>
      <c r="AV30" s="23" t="str">
        <f t="shared" si="19"/>
        <v>B</v>
      </c>
      <c r="AW30" s="26">
        <f t="shared" si="20"/>
        <v>3</v>
      </c>
      <c r="AX30" s="23" t="str">
        <f t="shared" si="21"/>
        <v>A</v>
      </c>
      <c r="AY30" s="26">
        <f t="shared" si="22"/>
        <v>4</v>
      </c>
      <c r="AZ30" s="23" t="str">
        <f t="shared" si="23"/>
        <v>X</v>
      </c>
      <c r="BA30" s="26">
        <f t="shared" si="24"/>
        <v>0</v>
      </c>
      <c r="BB30" s="62">
        <f t="shared" si="25"/>
        <v>2.56</v>
      </c>
      <c r="BC30" s="24">
        <f t="shared" si="26"/>
        <v>18</v>
      </c>
      <c r="BD30" s="62">
        <f t="shared" si="27"/>
        <v>2.56</v>
      </c>
      <c r="BE30" s="24" t="str">
        <f t="shared" si="28"/>
        <v>Kh¸</v>
      </c>
      <c r="BF30" s="15">
        <f t="shared" si="31"/>
        <v>4.6</v>
      </c>
      <c r="BG30" s="1" t="str">
        <f t="shared" si="32"/>
        <v>YK</v>
      </c>
    </row>
    <row r="31" spans="1:59" ht="18" customHeight="1">
      <c r="A31" s="81">
        <v>26</v>
      </c>
      <c r="B31" s="46" t="s">
        <v>228</v>
      </c>
      <c r="C31" s="84" t="s">
        <v>172</v>
      </c>
      <c r="D31" s="41">
        <v>35656</v>
      </c>
      <c r="E31" s="8">
        <v>7</v>
      </c>
      <c r="F31" s="94">
        <v>10</v>
      </c>
      <c r="G31" s="10">
        <v>8</v>
      </c>
      <c r="H31" s="25">
        <f t="shared" si="0"/>
        <v>8</v>
      </c>
      <c r="I31" s="8">
        <v>8</v>
      </c>
      <c r="J31" s="94">
        <v>7</v>
      </c>
      <c r="K31" s="112">
        <v>6</v>
      </c>
      <c r="L31" s="25">
        <f t="shared" si="1"/>
        <v>6.5</v>
      </c>
      <c r="M31" s="8">
        <v>7.5</v>
      </c>
      <c r="N31" s="94">
        <v>8</v>
      </c>
      <c r="O31" s="10">
        <v>6</v>
      </c>
      <c r="P31" s="25">
        <f t="shared" si="2"/>
        <v>6.5</v>
      </c>
      <c r="Q31" s="8">
        <v>5.7</v>
      </c>
      <c r="R31" s="94">
        <v>9</v>
      </c>
      <c r="S31" s="10">
        <v>6.5</v>
      </c>
      <c r="T31" s="25">
        <f t="shared" si="3"/>
        <v>6.6</v>
      </c>
      <c r="U31" s="133">
        <v>7</v>
      </c>
      <c r="V31" s="134">
        <v>8</v>
      </c>
      <c r="W31" s="135">
        <v>8</v>
      </c>
      <c r="X31" s="25">
        <f t="shared" si="4"/>
        <v>7.8</v>
      </c>
      <c r="Y31" s="8">
        <v>7.5</v>
      </c>
      <c r="Z31" s="94">
        <v>9</v>
      </c>
      <c r="AA31" s="10">
        <v>6</v>
      </c>
      <c r="AB31" s="25">
        <f t="shared" si="5"/>
        <v>6.6</v>
      </c>
      <c r="AC31" s="8">
        <v>5.1</v>
      </c>
      <c r="AD31" s="9">
        <v>6</v>
      </c>
      <c r="AE31" s="10">
        <v>6.5</v>
      </c>
      <c r="AF31" s="25">
        <f t="shared" si="6"/>
        <v>6.2</v>
      </c>
      <c r="AG31" s="8"/>
      <c r="AH31" s="9"/>
      <c r="AI31" s="10"/>
      <c r="AJ31" s="25">
        <f t="shared" si="7"/>
        <v>0</v>
      </c>
      <c r="AK31" s="11">
        <f t="shared" si="8"/>
        <v>6.85</v>
      </c>
      <c r="AL31" s="23" t="str">
        <f t="shared" si="9"/>
        <v>B</v>
      </c>
      <c r="AM31" s="26">
        <f t="shared" si="10"/>
        <v>3</v>
      </c>
      <c r="AN31" s="23" t="str">
        <f t="shared" si="11"/>
        <v>C</v>
      </c>
      <c r="AO31" s="26">
        <f t="shared" si="12"/>
        <v>2</v>
      </c>
      <c r="AP31" s="23" t="str">
        <f t="shared" si="13"/>
        <v>C</v>
      </c>
      <c r="AQ31" s="26">
        <f t="shared" si="14"/>
        <v>2</v>
      </c>
      <c r="AR31" s="23" t="str">
        <f t="shared" si="15"/>
        <v>C</v>
      </c>
      <c r="AS31" s="26">
        <f t="shared" si="16"/>
        <v>2</v>
      </c>
      <c r="AT31" s="23" t="str">
        <f t="shared" si="17"/>
        <v>B</v>
      </c>
      <c r="AU31" s="26">
        <f t="shared" si="18"/>
        <v>3</v>
      </c>
      <c r="AV31" s="23" t="str">
        <f t="shared" si="19"/>
        <v>C</v>
      </c>
      <c r="AW31" s="26">
        <f t="shared" si="20"/>
        <v>2</v>
      </c>
      <c r="AX31" s="23" t="str">
        <f t="shared" si="21"/>
        <v>C</v>
      </c>
      <c r="AY31" s="26">
        <f t="shared" si="22"/>
        <v>2</v>
      </c>
      <c r="AZ31" s="23" t="str">
        <f t="shared" si="23"/>
        <v>X</v>
      </c>
      <c r="BA31" s="26">
        <f t="shared" si="24"/>
        <v>0</v>
      </c>
      <c r="BB31" s="62">
        <f t="shared" si="25"/>
        <v>2.28</v>
      </c>
      <c r="BC31" s="24">
        <f t="shared" si="26"/>
        <v>18</v>
      </c>
      <c r="BD31" s="62">
        <f t="shared" si="27"/>
        <v>2.28</v>
      </c>
      <c r="BE31" s="24" t="str">
        <f t="shared" si="28"/>
        <v>Trung b×nh</v>
      </c>
      <c r="BF31" s="15">
        <f t="shared" si="31"/>
        <v>5.3</v>
      </c>
      <c r="BG31" s="1" t="str">
        <f t="shared" si="32"/>
        <v>TB</v>
      </c>
    </row>
    <row r="32" spans="1:59" ht="18" customHeight="1">
      <c r="A32" s="81">
        <v>27</v>
      </c>
      <c r="B32" s="46" t="s">
        <v>52</v>
      </c>
      <c r="C32" s="84" t="s">
        <v>9</v>
      </c>
      <c r="D32" s="41">
        <v>35770</v>
      </c>
      <c r="E32" s="8">
        <v>6.3</v>
      </c>
      <c r="F32" s="94">
        <v>8</v>
      </c>
      <c r="G32" s="10">
        <v>4</v>
      </c>
      <c r="H32" s="25">
        <f t="shared" si="0"/>
        <v>4.9</v>
      </c>
      <c r="I32" s="8">
        <v>8.3</v>
      </c>
      <c r="J32" s="94">
        <v>8</v>
      </c>
      <c r="K32" s="10">
        <v>5</v>
      </c>
      <c r="L32" s="25">
        <f t="shared" si="1"/>
        <v>6</v>
      </c>
      <c r="M32" s="8">
        <v>7.5</v>
      </c>
      <c r="N32" s="94">
        <v>8</v>
      </c>
      <c r="O32" s="10">
        <v>7</v>
      </c>
      <c r="P32" s="25">
        <f t="shared" si="2"/>
        <v>7.2</v>
      </c>
      <c r="Q32" s="8">
        <v>6.7</v>
      </c>
      <c r="R32" s="94">
        <v>9</v>
      </c>
      <c r="S32" s="10">
        <v>6.5</v>
      </c>
      <c r="T32" s="25">
        <f t="shared" si="3"/>
        <v>6.8</v>
      </c>
      <c r="U32" s="8">
        <v>5.5</v>
      </c>
      <c r="V32" s="94">
        <v>6</v>
      </c>
      <c r="W32" s="10">
        <v>7.5</v>
      </c>
      <c r="X32" s="25">
        <f t="shared" si="4"/>
        <v>7</v>
      </c>
      <c r="Y32" s="8">
        <v>7</v>
      </c>
      <c r="Z32" s="94">
        <v>8</v>
      </c>
      <c r="AA32" s="10">
        <v>5</v>
      </c>
      <c r="AB32" s="25">
        <f t="shared" si="5"/>
        <v>5.7</v>
      </c>
      <c r="AC32" s="8">
        <v>7.3</v>
      </c>
      <c r="AD32" s="9">
        <v>7</v>
      </c>
      <c r="AE32" s="10">
        <v>7</v>
      </c>
      <c r="AF32" s="25">
        <f t="shared" si="6"/>
        <v>7.1</v>
      </c>
      <c r="AG32" s="8"/>
      <c r="AH32" s="9"/>
      <c r="AI32" s="10"/>
      <c r="AJ32" s="25">
        <f t="shared" si="7"/>
        <v>0</v>
      </c>
      <c r="AK32" s="11">
        <f t="shared" si="8"/>
        <v>6.36</v>
      </c>
      <c r="AL32" s="23" t="str">
        <f t="shared" si="9"/>
        <v>D</v>
      </c>
      <c r="AM32" s="26">
        <f t="shared" si="10"/>
        <v>1</v>
      </c>
      <c r="AN32" s="23" t="str">
        <f t="shared" si="11"/>
        <v>C</v>
      </c>
      <c r="AO32" s="26">
        <f t="shared" si="12"/>
        <v>2</v>
      </c>
      <c r="AP32" s="23" t="str">
        <f t="shared" si="13"/>
        <v>B</v>
      </c>
      <c r="AQ32" s="26">
        <f t="shared" si="14"/>
        <v>3</v>
      </c>
      <c r="AR32" s="23" t="str">
        <f t="shared" si="15"/>
        <v>C</v>
      </c>
      <c r="AS32" s="26">
        <f t="shared" si="16"/>
        <v>2</v>
      </c>
      <c r="AT32" s="23" t="str">
        <f t="shared" si="17"/>
        <v>B</v>
      </c>
      <c r="AU32" s="26">
        <f t="shared" si="18"/>
        <v>3</v>
      </c>
      <c r="AV32" s="23" t="str">
        <f t="shared" si="19"/>
        <v>C</v>
      </c>
      <c r="AW32" s="26">
        <f t="shared" si="20"/>
        <v>2</v>
      </c>
      <c r="AX32" s="23" t="str">
        <f t="shared" si="21"/>
        <v>B</v>
      </c>
      <c r="AY32" s="26">
        <f t="shared" si="22"/>
        <v>3</v>
      </c>
      <c r="AZ32" s="23" t="str">
        <f t="shared" si="23"/>
        <v>X</v>
      </c>
      <c r="BA32" s="26">
        <f t="shared" si="24"/>
        <v>0</v>
      </c>
      <c r="BB32" s="62">
        <f t="shared" si="25"/>
        <v>2.28</v>
      </c>
      <c r="BC32" s="24">
        <f t="shared" si="26"/>
        <v>18</v>
      </c>
      <c r="BD32" s="62">
        <f t="shared" si="27"/>
        <v>2.28</v>
      </c>
      <c r="BE32" s="24" t="str">
        <f t="shared" si="28"/>
        <v>Trung b×nh</v>
      </c>
      <c r="BF32" s="15">
        <f t="shared" si="31"/>
        <v>4.5</v>
      </c>
      <c r="BG32" s="1" t="str">
        <f t="shared" si="32"/>
        <v>YK</v>
      </c>
    </row>
    <row r="33" spans="1:59" ht="18" customHeight="1">
      <c r="A33" s="81">
        <v>28</v>
      </c>
      <c r="B33" s="46" t="s">
        <v>173</v>
      </c>
      <c r="C33" s="84" t="s">
        <v>9</v>
      </c>
      <c r="D33" s="41">
        <v>35616</v>
      </c>
      <c r="E33" s="8">
        <v>6.3</v>
      </c>
      <c r="F33" s="94">
        <v>9</v>
      </c>
      <c r="G33" s="10">
        <v>5</v>
      </c>
      <c r="H33" s="25">
        <f t="shared" si="0"/>
        <v>5.7</v>
      </c>
      <c r="I33" s="8">
        <v>5.3</v>
      </c>
      <c r="J33" s="94">
        <v>6</v>
      </c>
      <c r="K33" s="10">
        <v>4</v>
      </c>
      <c r="L33" s="25">
        <f t="shared" si="1"/>
        <v>4.5</v>
      </c>
      <c r="M33" s="8">
        <v>6</v>
      </c>
      <c r="N33" s="94">
        <v>7</v>
      </c>
      <c r="O33" s="10">
        <v>5</v>
      </c>
      <c r="P33" s="25">
        <f t="shared" si="2"/>
        <v>5.4</v>
      </c>
      <c r="Q33" s="8">
        <v>8</v>
      </c>
      <c r="R33" s="94">
        <v>9</v>
      </c>
      <c r="S33" s="10">
        <v>8.5</v>
      </c>
      <c r="T33" s="25">
        <f t="shared" si="3"/>
        <v>8.5</v>
      </c>
      <c r="U33" s="8">
        <v>6</v>
      </c>
      <c r="V33" s="94">
        <v>7</v>
      </c>
      <c r="W33" s="10">
        <v>4</v>
      </c>
      <c r="X33" s="25">
        <f t="shared" si="4"/>
        <v>4.7</v>
      </c>
      <c r="Y33" s="8">
        <v>7.5</v>
      </c>
      <c r="Z33" s="94">
        <v>8</v>
      </c>
      <c r="AA33" s="10">
        <v>6.5</v>
      </c>
      <c r="AB33" s="25">
        <f t="shared" si="5"/>
        <v>6.9</v>
      </c>
      <c r="AC33" s="8">
        <v>7.8</v>
      </c>
      <c r="AD33" s="9">
        <v>9</v>
      </c>
      <c r="AE33" s="10">
        <v>6</v>
      </c>
      <c r="AF33" s="25">
        <f t="shared" si="6"/>
        <v>6.7</v>
      </c>
      <c r="AG33" s="8"/>
      <c r="AH33" s="9"/>
      <c r="AI33" s="10"/>
      <c r="AJ33" s="25">
        <f t="shared" si="7"/>
        <v>0</v>
      </c>
      <c r="AK33" s="11">
        <f t="shared" si="8"/>
        <v>6.02</v>
      </c>
      <c r="AL33" s="23" t="str">
        <f t="shared" si="9"/>
        <v>C</v>
      </c>
      <c r="AM33" s="26">
        <f t="shared" si="10"/>
        <v>2</v>
      </c>
      <c r="AN33" s="23" t="str">
        <f t="shared" si="11"/>
        <v>D</v>
      </c>
      <c r="AO33" s="26">
        <f t="shared" si="12"/>
        <v>1</v>
      </c>
      <c r="AP33" s="23" t="str">
        <f t="shared" si="13"/>
        <v>D</v>
      </c>
      <c r="AQ33" s="26">
        <f t="shared" si="14"/>
        <v>1</v>
      </c>
      <c r="AR33" s="23" t="str">
        <f t="shared" si="15"/>
        <v>A</v>
      </c>
      <c r="AS33" s="26">
        <f t="shared" si="16"/>
        <v>4</v>
      </c>
      <c r="AT33" s="23" t="str">
        <f t="shared" si="17"/>
        <v>D</v>
      </c>
      <c r="AU33" s="26">
        <f t="shared" si="18"/>
        <v>1</v>
      </c>
      <c r="AV33" s="23" t="str">
        <f t="shared" si="19"/>
        <v>C</v>
      </c>
      <c r="AW33" s="26">
        <f t="shared" si="20"/>
        <v>2</v>
      </c>
      <c r="AX33" s="23" t="str">
        <f t="shared" si="21"/>
        <v>C</v>
      </c>
      <c r="AY33" s="26">
        <f t="shared" si="22"/>
        <v>2</v>
      </c>
      <c r="AZ33" s="23" t="str">
        <f t="shared" si="23"/>
        <v>X</v>
      </c>
      <c r="BA33" s="26">
        <f t="shared" si="24"/>
        <v>0</v>
      </c>
      <c r="BB33" s="62">
        <f t="shared" si="25"/>
        <v>1.83</v>
      </c>
      <c r="BC33" s="24">
        <f t="shared" si="26"/>
        <v>18</v>
      </c>
      <c r="BD33" s="62">
        <f t="shared" si="27"/>
        <v>1.83</v>
      </c>
      <c r="BE33" s="24" t="str">
        <f t="shared" si="28"/>
        <v>Trung b×nh yÕu</v>
      </c>
      <c r="BF33" s="15">
        <f t="shared" si="31"/>
        <v>4.5</v>
      </c>
      <c r="BG33" s="1" t="str">
        <f t="shared" si="32"/>
        <v>YK</v>
      </c>
    </row>
    <row r="34" spans="1:59" ht="18" customHeight="1">
      <c r="A34" s="81">
        <v>29</v>
      </c>
      <c r="B34" s="36" t="s">
        <v>175</v>
      </c>
      <c r="C34" s="82" t="s">
        <v>63</v>
      </c>
      <c r="D34" s="32">
        <v>35595</v>
      </c>
      <c r="E34" s="8">
        <v>6.3</v>
      </c>
      <c r="F34" s="94">
        <v>7</v>
      </c>
      <c r="G34" s="10">
        <v>7</v>
      </c>
      <c r="H34" s="25">
        <f aca="true" t="shared" si="33" ref="H34:H49">ROUND((E34*0.2+F34*0.1+G34*0.7),1)</f>
        <v>6.9</v>
      </c>
      <c r="I34" s="8">
        <v>7.7</v>
      </c>
      <c r="J34" s="94">
        <v>8</v>
      </c>
      <c r="K34" s="10">
        <v>9</v>
      </c>
      <c r="L34" s="25">
        <f t="shared" si="1"/>
        <v>8.6</v>
      </c>
      <c r="M34" s="8">
        <v>7.5</v>
      </c>
      <c r="N34" s="94">
        <v>7</v>
      </c>
      <c r="O34" s="10">
        <v>7</v>
      </c>
      <c r="P34" s="25">
        <f t="shared" si="2"/>
        <v>7.1</v>
      </c>
      <c r="Q34" s="8">
        <v>7.3</v>
      </c>
      <c r="R34" s="94">
        <v>9</v>
      </c>
      <c r="S34" s="10">
        <v>6</v>
      </c>
      <c r="T34" s="25">
        <f aca="true" t="shared" si="34" ref="T34:T49">ROUND((Q34*0.2+R34*0.1+S34*0.7),1)</f>
        <v>6.6</v>
      </c>
      <c r="U34" s="8">
        <v>5.5</v>
      </c>
      <c r="V34" s="94">
        <v>9</v>
      </c>
      <c r="W34" s="10">
        <v>8.5</v>
      </c>
      <c r="X34" s="25">
        <f t="shared" si="4"/>
        <v>8</v>
      </c>
      <c r="Y34" s="8">
        <v>7</v>
      </c>
      <c r="Z34" s="94">
        <v>8</v>
      </c>
      <c r="AA34" s="10">
        <v>7</v>
      </c>
      <c r="AB34" s="25">
        <f t="shared" si="5"/>
        <v>7.1</v>
      </c>
      <c r="AC34" s="8">
        <v>8</v>
      </c>
      <c r="AD34" s="9">
        <v>9</v>
      </c>
      <c r="AE34" s="10">
        <v>5</v>
      </c>
      <c r="AF34" s="25">
        <f t="shared" si="6"/>
        <v>6</v>
      </c>
      <c r="AG34" s="8"/>
      <c r="AH34" s="9"/>
      <c r="AI34" s="10"/>
      <c r="AJ34" s="25">
        <f t="shared" si="7"/>
        <v>0</v>
      </c>
      <c r="AK34" s="11">
        <f t="shared" si="8"/>
        <v>7.12</v>
      </c>
      <c r="AL34" s="23" t="str">
        <f t="shared" si="9"/>
        <v>C</v>
      </c>
      <c r="AM34" s="26">
        <f t="shared" si="10"/>
        <v>2</v>
      </c>
      <c r="AN34" s="23" t="str">
        <f t="shared" si="11"/>
        <v>A</v>
      </c>
      <c r="AO34" s="26">
        <f t="shared" si="12"/>
        <v>4</v>
      </c>
      <c r="AP34" s="23" t="str">
        <f t="shared" si="13"/>
        <v>B</v>
      </c>
      <c r="AQ34" s="26">
        <f t="shared" si="14"/>
        <v>3</v>
      </c>
      <c r="AR34" s="23" t="str">
        <f t="shared" si="15"/>
        <v>C</v>
      </c>
      <c r="AS34" s="26">
        <f t="shared" si="16"/>
        <v>2</v>
      </c>
      <c r="AT34" s="23" t="str">
        <f t="shared" si="17"/>
        <v>B</v>
      </c>
      <c r="AU34" s="26">
        <f t="shared" si="18"/>
        <v>3</v>
      </c>
      <c r="AV34" s="23" t="str">
        <f t="shared" si="19"/>
        <v>B</v>
      </c>
      <c r="AW34" s="26">
        <f t="shared" si="20"/>
        <v>3</v>
      </c>
      <c r="AX34" s="23" t="str">
        <f t="shared" si="21"/>
        <v>C</v>
      </c>
      <c r="AY34" s="26">
        <f t="shared" si="22"/>
        <v>2</v>
      </c>
      <c r="AZ34" s="23" t="str">
        <f t="shared" si="23"/>
        <v>X</v>
      </c>
      <c r="BA34" s="26">
        <f t="shared" si="24"/>
        <v>0</v>
      </c>
      <c r="BB34" s="62">
        <f t="shared" si="25"/>
        <v>2.67</v>
      </c>
      <c r="BC34" s="24">
        <f t="shared" si="26"/>
        <v>18</v>
      </c>
      <c r="BD34" s="62">
        <f t="shared" si="27"/>
        <v>2.67</v>
      </c>
      <c r="BE34" s="24" t="str">
        <f t="shared" si="28"/>
        <v>Kh¸</v>
      </c>
      <c r="BF34" s="15">
        <f t="shared" si="31"/>
        <v>5.8</v>
      </c>
      <c r="BG34" s="1" t="str">
        <f t="shared" si="32"/>
        <v>TB</v>
      </c>
    </row>
    <row r="35" spans="1:59" ht="18" customHeight="1">
      <c r="A35" s="81">
        <v>30</v>
      </c>
      <c r="B35" s="36" t="s">
        <v>180</v>
      </c>
      <c r="C35" s="82" t="s">
        <v>179</v>
      </c>
      <c r="D35" s="32">
        <v>35401</v>
      </c>
      <c r="E35" s="8">
        <v>6.8</v>
      </c>
      <c r="F35" s="94">
        <v>8</v>
      </c>
      <c r="G35" s="10">
        <v>6</v>
      </c>
      <c r="H35" s="25">
        <f t="shared" si="33"/>
        <v>6.4</v>
      </c>
      <c r="I35" s="8">
        <v>6.3</v>
      </c>
      <c r="J35" s="94">
        <v>8</v>
      </c>
      <c r="K35" s="112">
        <v>6.5</v>
      </c>
      <c r="L35" s="25">
        <f t="shared" si="1"/>
        <v>6.6</v>
      </c>
      <c r="M35" s="8">
        <v>7</v>
      </c>
      <c r="N35" s="94">
        <v>8</v>
      </c>
      <c r="O35" s="10">
        <v>5</v>
      </c>
      <c r="P35" s="25">
        <f t="shared" si="2"/>
        <v>5.7</v>
      </c>
      <c r="Q35" s="8">
        <v>7.7</v>
      </c>
      <c r="R35" s="94">
        <v>9</v>
      </c>
      <c r="S35" s="10">
        <v>8</v>
      </c>
      <c r="T35" s="25">
        <f t="shared" si="34"/>
        <v>8</v>
      </c>
      <c r="U35" s="8">
        <v>7</v>
      </c>
      <c r="V35" s="94">
        <v>8</v>
      </c>
      <c r="W35" s="10">
        <v>5</v>
      </c>
      <c r="X35" s="25">
        <f t="shared" si="4"/>
        <v>5.7</v>
      </c>
      <c r="Y35" s="8">
        <v>6</v>
      </c>
      <c r="Z35" s="94">
        <v>7</v>
      </c>
      <c r="AA35" s="10">
        <v>5.5</v>
      </c>
      <c r="AB35" s="25">
        <f t="shared" si="5"/>
        <v>5.8</v>
      </c>
      <c r="AC35" s="8">
        <v>7.9</v>
      </c>
      <c r="AD35" s="9">
        <v>9</v>
      </c>
      <c r="AE35" s="10">
        <v>7.5</v>
      </c>
      <c r="AF35" s="25">
        <f t="shared" si="6"/>
        <v>7.7</v>
      </c>
      <c r="AG35" s="8"/>
      <c r="AH35" s="9"/>
      <c r="AI35" s="10"/>
      <c r="AJ35" s="25">
        <f t="shared" si="7"/>
        <v>0</v>
      </c>
      <c r="AK35" s="11">
        <f t="shared" si="8"/>
        <v>6.68</v>
      </c>
      <c r="AL35" s="23" t="str">
        <f t="shared" si="9"/>
        <v>C</v>
      </c>
      <c r="AM35" s="26">
        <f t="shared" si="10"/>
        <v>2</v>
      </c>
      <c r="AN35" s="23" t="str">
        <f t="shared" si="11"/>
        <v>C</v>
      </c>
      <c r="AO35" s="26">
        <f t="shared" si="12"/>
        <v>2</v>
      </c>
      <c r="AP35" s="23" t="str">
        <f t="shared" si="13"/>
        <v>C</v>
      </c>
      <c r="AQ35" s="26">
        <f t="shared" si="14"/>
        <v>2</v>
      </c>
      <c r="AR35" s="23" t="str">
        <f t="shared" si="15"/>
        <v>B</v>
      </c>
      <c r="AS35" s="26">
        <f t="shared" si="16"/>
        <v>3</v>
      </c>
      <c r="AT35" s="23" t="str">
        <f t="shared" si="17"/>
        <v>C</v>
      </c>
      <c r="AU35" s="26">
        <f t="shared" si="18"/>
        <v>2</v>
      </c>
      <c r="AV35" s="23" t="str">
        <f t="shared" si="19"/>
        <v>C</v>
      </c>
      <c r="AW35" s="26">
        <f t="shared" si="20"/>
        <v>2</v>
      </c>
      <c r="AX35" s="23" t="str">
        <f t="shared" si="21"/>
        <v>B</v>
      </c>
      <c r="AY35" s="26">
        <f t="shared" si="22"/>
        <v>3</v>
      </c>
      <c r="AZ35" s="23" t="str">
        <f t="shared" si="23"/>
        <v>X</v>
      </c>
      <c r="BA35" s="26">
        <f t="shared" si="24"/>
        <v>0</v>
      </c>
      <c r="BB35" s="62">
        <f t="shared" si="25"/>
        <v>2.33</v>
      </c>
      <c r="BC35" s="24">
        <f t="shared" si="26"/>
        <v>18</v>
      </c>
      <c r="BD35" s="62">
        <f t="shared" si="27"/>
        <v>2.33</v>
      </c>
      <c r="BE35" s="24" t="str">
        <f t="shared" si="28"/>
        <v>Trung b×nh</v>
      </c>
      <c r="BF35" s="15">
        <f t="shared" si="31"/>
        <v>5.1</v>
      </c>
      <c r="BG35" s="1" t="str">
        <f t="shared" si="32"/>
        <v>TB</v>
      </c>
    </row>
    <row r="36" spans="1:59" ht="18" customHeight="1">
      <c r="A36" s="81">
        <v>31</v>
      </c>
      <c r="B36" s="36" t="s">
        <v>33</v>
      </c>
      <c r="C36" s="82" t="s">
        <v>70</v>
      </c>
      <c r="D36" s="32">
        <v>34809</v>
      </c>
      <c r="E36" s="8">
        <v>3.7</v>
      </c>
      <c r="F36" s="94">
        <v>6</v>
      </c>
      <c r="G36" s="10">
        <v>6</v>
      </c>
      <c r="H36" s="25">
        <f t="shared" si="33"/>
        <v>5.5</v>
      </c>
      <c r="I36" s="8">
        <v>7.3</v>
      </c>
      <c r="J36" s="94">
        <v>7</v>
      </c>
      <c r="K36" s="10">
        <v>3.5</v>
      </c>
      <c r="L36" s="25">
        <f t="shared" si="1"/>
        <v>4.6</v>
      </c>
      <c r="M36" s="8">
        <v>6</v>
      </c>
      <c r="N36" s="94">
        <v>8</v>
      </c>
      <c r="O36" s="10">
        <v>3</v>
      </c>
      <c r="P36" s="25">
        <f t="shared" si="2"/>
        <v>4.1</v>
      </c>
      <c r="Q36" s="8">
        <v>5.7</v>
      </c>
      <c r="R36" s="94">
        <v>8</v>
      </c>
      <c r="S36" s="10">
        <v>6</v>
      </c>
      <c r="T36" s="25">
        <f t="shared" si="34"/>
        <v>6.1</v>
      </c>
      <c r="U36" s="8">
        <v>6.5</v>
      </c>
      <c r="V36" s="94">
        <v>7</v>
      </c>
      <c r="W36" s="10">
        <v>6</v>
      </c>
      <c r="X36" s="25">
        <f t="shared" si="4"/>
        <v>6.2</v>
      </c>
      <c r="Y36" s="8">
        <v>5</v>
      </c>
      <c r="Z36" s="94">
        <v>6</v>
      </c>
      <c r="AA36" s="10">
        <v>6</v>
      </c>
      <c r="AB36" s="25">
        <f t="shared" si="5"/>
        <v>5.8</v>
      </c>
      <c r="AC36" s="8">
        <v>4.1</v>
      </c>
      <c r="AD36" s="9">
        <v>5</v>
      </c>
      <c r="AE36" s="10">
        <v>4</v>
      </c>
      <c r="AF36" s="25">
        <f t="shared" si="6"/>
        <v>4.1</v>
      </c>
      <c r="AG36" s="8"/>
      <c r="AH36" s="9"/>
      <c r="AI36" s="10"/>
      <c r="AJ36" s="25">
        <f t="shared" si="7"/>
        <v>0</v>
      </c>
      <c r="AK36" s="11">
        <f t="shared" si="8"/>
        <v>5.06</v>
      </c>
      <c r="AL36" s="23" t="str">
        <f t="shared" si="9"/>
        <v>C</v>
      </c>
      <c r="AM36" s="26">
        <f t="shared" si="10"/>
        <v>2</v>
      </c>
      <c r="AN36" s="23" t="str">
        <f t="shared" si="11"/>
        <v>D</v>
      </c>
      <c r="AO36" s="26">
        <f t="shared" si="12"/>
        <v>1</v>
      </c>
      <c r="AP36" s="23" t="str">
        <f t="shared" si="13"/>
        <v>D</v>
      </c>
      <c r="AQ36" s="26">
        <f t="shared" si="14"/>
        <v>1</v>
      </c>
      <c r="AR36" s="23" t="str">
        <f t="shared" si="15"/>
        <v>C</v>
      </c>
      <c r="AS36" s="26">
        <f t="shared" si="16"/>
        <v>2</v>
      </c>
      <c r="AT36" s="23" t="str">
        <f t="shared" si="17"/>
        <v>C</v>
      </c>
      <c r="AU36" s="26">
        <f t="shared" si="18"/>
        <v>2</v>
      </c>
      <c r="AV36" s="23" t="str">
        <f t="shared" si="19"/>
        <v>C</v>
      </c>
      <c r="AW36" s="26">
        <f t="shared" si="20"/>
        <v>2</v>
      </c>
      <c r="AX36" s="23" t="str">
        <f t="shared" si="21"/>
        <v>D</v>
      </c>
      <c r="AY36" s="26">
        <f t="shared" si="22"/>
        <v>1</v>
      </c>
      <c r="AZ36" s="23" t="str">
        <f t="shared" si="23"/>
        <v>X</v>
      </c>
      <c r="BA36" s="26">
        <f t="shared" si="24"/>
        <v>0</v>
      </c>
      <c r="BB36" s="62">
        <f t="shared" si="25"/>
        <v>1.5</v>
      </c>
      <c r="BC36" s="24">
        <f t="shared" si="26"/>
        <v>18</v>
      </c>
      <c r="BD36" s="62">
        <f t="shared" si="27"/>
        <v>1.5</v>
      </c>
      <c r="BE36" s="24" t="str">
        <f t="shared" si="28"/>
        <v>Trung b×nh yÕu</v>
      </c>
      <c r="BF36" s="15">
        <f t="shared" si="31"/>
        <v>3.7</v>
      </c>
      <c r="BG36" s="1" t="str">
        <f t="shared" si="32"/>
        <v>YK</v>
      </c>
    </row>
    <row r="37" spans="1:59" ht="18" customHeight="1">
      <c r="A37" s="81">
        <v>32</v>
      </c>
      <c r="B37" s="36" t="s">
        <v>230</v>
      </c>
      <c r="C37" s="82" t="s">
        <v>181</v>
      </c>
      <c r="D37" s="32">
        <v>35238</v>
      </c>
      <c r="E37" s="8">
        <v>5.7</v>
      </c>
      <c r="F37" s="94">
        <v>8</v>
      </c>
      <c r="G37" s="111">
        <v>6</v>
      </c>
      <c r="H37" s="25">
        <f t="shared" si="33"/>
        <v>6.1</v>
      </c>
      <c r="I37" s="8">
        <v>5.7</v>
      </c>
      <c r="J37" s="94">
        <v>7</v>
      </c>
      <c r="K37" s="111">
        <v>5</v>
      </c>
      <c r="L37" s="25">
        <f t="shared" si="1"/>
        <v>5.3</v>
      </c>
      <c r="M37" s="8">
        <v>6</v>
      </c>
      <c r="N37" s="94">
        <v>7</v>
      </c>
      <c r="O37" s="10">
        <v>3</v>
      </c>
      <c r="P37" s="25">
        <f t="shared" si="2"/>
        <v>4</v>
      </c>
      <c r="Q37" s="8">
        <v>6.3</v>
      </c>
      <c r="R37" s="94">
        <v>9</v>
      </c>
      <c r="S37" s="10">
        <v>5</v>
      </c>
      <c r="T37" s="25">
        <f t="shared" si="34"/>
        <v>5.7</v>
      </c>
      <c r="U37" s="8">
        <v>5</v>
      </c>
      <c r="V37" s="94">
        <v>6</v>
      </c>
      <c r="W37" s="10">
        <v>3.5</v>
      </c>
      <c r="X37" s="25">
        <f t="shared" si="4"/>
        <v>4.1</v>
      </c>
      <c r="Y37" s="8">
        <v>6.5</v>
      </c>
      <c r="Z37" s="94">
        <v>7</v>
      </c>
      <c r="AA37" s="10">
        <v>5</v>
      </c>
      <c r="AB37" s="25">
        <f t="shared" si="5"/>
        <v>5.5</v>
      </c>
      <c r="AC37" s="58"/>
      <c r="AD37" s="59"/>
      <c r="AE37" s="93"/>
      <c r="AF37" s="25">
        <f t="shared" si="6"/>
        <v>0</v>
      </c>
      <c r="AG37" s="8"/>
      <c r="AH37" s="9"/>
      <c r="AI37" s="10"/>
      <c r="AJ37" s="25">
        <f t="shared" si="7"/>
        <v>0</v>
      </c>
      <c r="AK37" s="11">
        <f t="shared" si="8"/>
        <v>4.04</v>
      </c>
      <c r="AL37" s="23" t="str">
        <f t="shared" si="9"/>
        <v>C</v>
      </c>
      <c r="AM37" s="26">
        <f t="shared" si="10"/>
        <v>2</v>
      </c>
      <c r="AN37" s="23" t="str">
        <f t="shared" si="11"/>
        <v>D</v>
      </c>
      <c r="AO37" s="26">
        <f t="shared" si="12"/>
        <v>1</v>
      </c>
      <c r="AP37" s="23" t="str">
        <f t="shared" si="13"/>
        <v>D</v>
      </c>
      <c r="AQ37" s="26">
        <f t="shared" si="14"/>
        <v>1</v>
      </c>
      <c r="AR37" s="23" t="str">
        <f t="shared" si="15"/>
        <v>C</v>
      </c>
      <c r="AS37" s="26">
        <f t="shared" si="16"/>
        <v>2</v>
      </c>
      <c r="AT37" s="23" t="str">
        <f t="shared" si="17"/>
        <v>D</v>
      </c>
      <c r="AU37" s="26">
        <f t="shared" si="18"/>
        <v>1</v>
      </c>
      <c r="AV37" s="23" t="str">
        <f t="shared" si="19"/>
        <v>C</v>
      </c>
      <c r="AW37" s="26">
        <f t="shared" si="20"/>
        <v>2</v>
      </c>
      <c r="AX37" s="23" t="str">
        <f t="shared" si="21"/>
        <v>X</v>
      </c>
      <c r="AY37" s="26">
        <f t="shared" si="22"/>
        <v>0</v>
      </c>
      <c r="AZ37" s="23" t="str">
        <f t="shared" si="23"/>
        <v>X</v>
      </c>
      <c r="BA37" s="26">
        <f t="shared" si="24"/>
        <v>0</v>
      </c>
      <c r="BB37" s="62">
        <f t="shared" si="25"/>
        <v>1.17</v>
      </c>
      <c r="BC37" s="24">
        <f t="shared" si="26"/>
        <v>14</v>
      </c>
      <c r="BD37" s="62">
        <f t="shared" si="27"/>
        <v>1.5</v>
      </c>
      <c r="BE37" s="24" t="str">
        <f t="shared" si="28"/>
        <v>Trung b×nh yÕu</v>
      </c>
      <c r="BF37" s="15">
        <f t="shared" si="31"/>
        <v>3.8</v>
      </c>
      <c r="BG37" s="1" t="str">
        <f t="shared" si="32"/>
        <v>YK</v>
      </c>
    </row>
    <row r="38" spans="1:59" ht="18" customHeight="1">
      <c r="A38" s="81">
        <v>33</v>
      </c>
      <c r="B38" s="30" t="s">
        <v>52</v>
      </c>
      <c r="C38" s="82" t="s">
        <v>136</v>
      </c>
      <c r="D38" s="37">
        <v>35744</v>
      </c>
      <c r="E38" s="8">
        <v>5.3</v>
      </c>
      <c r="F38" s="94">
        <v>8</v>
      </c>
      <c r="G38" s="10">
        <v>3</v>
      </c>
      <c r="H38" s="25">
        <f t="shared" si="33"/>
        <v>4</v>
      </c>
      <c r="I38" s="8">
        <v>6.7</v>
      </c>
      <c r="J38" s="94">
        <v>8</v>
      </c>
      <c r="K38" s="10">
        <v>4.5</v>
      </c>
      <c r="L38" s="25">
        <f t="shared" si="1"/>
        <v>5.3</v>
      </c>
      <c r="M38" s="8">
        <v>7</v>
      </c>
      <c r="N38" s="94">
        <v>7</v>
      </c>
      <c r="O38" s="10">
        <v>5</v>
      </c>
      <c r="P38" s="25">
        <f t="shared" si="2"/>
        <v>5.6</v>
      </c>
      <c r="Q38" s="8">
        <v>6</v>
      </c>
      <c r="R38" s="94">
        <v>7</v>
      </c>
      <c r="S38" s="10">
        <v>5</v>
      </c>
      <c r="T38" s="25">
        <f t="shared" si="34"/>
        <v>5.4</v>
      </c>
      <c r="U38" s="8">
        <v>5.5</v>
      </c>
      <c r="V38" s="94">
        <v>6</v>
      </c>
      <c r="W38" s="10">
        <v>6</v>
      </c>
      <c r="X38" s="25">
        <f t="shared" si="4"/>
        <v>5.9</v>
      </c>
      <c r="Y38" s="8">
        <v>5</v>
      </c>
      <c r="Z38" s="94">
        <v>6</v>
      </c>
      <c r="AA38" s="10">
        <v>5</v>
      </c>
      <c r="AB38" s="25">
        <f t="shared" si="5"/>
        <v>5.1</v>
      </c>
      <c r="AC38" s="8">
        <v>5.3</v>
      </c>
      <c r="AD38" s="9">
        <v>7</v>
      </c>
      <c r="AE38" s="112">
        <v>6</v>
      </c>
      <c r="AF38" s="25">
        <f t="shared" si="6"/>
        <v>6</v>
      </c>
      <c r="AG38" s="8"/>
      <c r="AH38" s="9"/>
      <c r="AI38" s="10"/>
      <c r="AJ38" s="25">
        <f t="shared" si="7"/>
        <v>0</v>
      </c>
      <c r="AK38" s="11">
        <f t="shared" si="8"/>
        <v>5.33</v>
      </c>
      <c r="AL38" s="23" t="str">
        <f t="shared" si="9"/>
        <v>D</v>
      </c>
      <c r="AM38" s="26">
        <f t="shared" si="10"/>
        <v>1</v>
      </c>
      <c r="AN38" s="23" t="str">
        <f t="shared" si="11"/>
        <v>D</v>
      </c>
      <c r="AO38" s="26">
        <f t="shared" si="12"/>
        <v>1</v>
      </c>
      <c r="AP38" s="23" t="str">
        <f t="shared" si="13"/>
        <v>C</v>
      </c>
      <c r="AQ38" s="26">
        <f t="shared" si="14"/>
        <v>2</v>
      </c>
      <c r="AR38" s="23" t="str">
        <f t="shared" si="15"/>
        <v>D</v>
      </c>
      <c r="AS38" s="26">
        <f t="shared" si="16"/>
        <v>1</v>
      </c>
      <c r="AT38" s="23" t="str">
        <f t="shared" si="17"/>
        <v>C</v>
      </c>
      <c r="AU38" s="26">
        <f t="shared" si="18"/>
        <v>2</v>
      </c>
      <c r="AV38" s="23" t="str">
        <f t="shared" si="19"/>
        <v>D</v>
      </c>
      <c r="AW38" s="26">
        <f t="shared" si="20"/>
        <v>1</v>
      </c>
      <c r="AX38" s="23" t="str">
        <f t="shared" si="21"/>
        <v>C</v>
      </c>
      <c r="AY38" s="26">
        <f t="shared" si="22"/>
        <v>2</v>
      </c>
      <c r="AZ38" s="23" t="str">
        <f t="shared" si="23"/>
        <v>X</v>
      </c>
      <c r="BA38" s="26">
        <f t="shared" si="24"/>
        <v>0</v>
      </c>
      <c r="BB38" s="62">
        <f t="shared" si="25"/>
        <v>1.44</v>
      </c>
      <c r="BC38" s="24">
        <f t="shared" si="26"/>
        <v>18</v>
      </c>
      <c r="BD38" s="62">
        <f t="shared" si="27"/>
        <v>1.44</v>
      </c>
      <c r="BE38" s="24" t="str">
        <f t="shared" si="28"/>
        <v>Trung b×nh yÕu</v>
      </c>
      <c r="BF38" s="15">
        <f t="shared" si="31"/>
        <v>3.5</v>
      </c>
      <c r="BG38" s="1" t="str">
        <f t="shared" si="32"/>
        <v>YK</v>
      </c>
    </row>
    <row r="39" spans="1:59" ht="18" customHeight="1">
      <c r="A39" s="81">
        <v>34</v>
      </c>
      <c r="B39" s="36" t="s">
        <v>187</v>
      </c>
      <c r="C39" s="82" t="s">
        <v>188</v>
      </c>
      <c r="D39" s="37">
        <v>34600</v>
      </c>
      <c r="E39" s="8">
        <v>5.7</v>
      </c>
      <c r="F39" s="94">
        <v>7</v>
      </c>
      <c r="G39" s="111">
        <v>6</v>
      </c>
      <c r="H39" s="25">
        <f t="shared" si="33"/>
        <v>6</v>
      </c>
      <c r="I39" s="8">
        <v>5.3</v>
      </c>
      <c r="J39" s="94">
        <v>6</v>
      </c>
      <c r="K39" s="111">
        <v>6</v>
      </c>
      <c r="L39" s="25">
        <f t="shared" si="1"/>
        <v>5.9</v>
      </c>
      <c r="M39" s="8">
        <v>6.5</v>
      </c>
      <c r="N39" s="94">
        <v>7</v>
      </c>
      <c r="O39" s="10">
        <v>4</v>
      </c>
      <c r="P39" s="25">
        <f t="shared" si="2"/>
        <v>4.8</v>
      </c>
      <c r="Q39" s="86">
        <v>5.7</v>
      </c>
      <c r="R39" s="102">
        <v>6</v>
      </c>
      <c r="S39" s="87">
        <v>6.5</v>
      </c>
      <c r="T39" s="25">
        <f t="shared" si="34"/>
        <v>6.3</v>
      </c>
      <c r="U39" s="8">
        <v>3.5</v>
      </c>
      <c r="V39" s="94">
        <v>5</v>
      </c>
      <c r="W39" s="10">
        <v>4</v>
      </c>
      <c r="X39" s="25">
        <f t="shared" si="4"/>
        <v>4</v>
      </c>
      <c r="Y39" s="8">
        <v>7</v>
      </c>
      <c r="Z39" s="94">
        <v>3</v>
      </c>
      <c r="AA39" s="10">
        <v>5</v>
      </c>
      <c r="AB39" s="25">
        <f t="shared" si="5"/>
        <v>5.2</v>
      </c>
      <c r="AC39" s="58"/>
      <c r="AD39" s="59"/>
      <c r="AE39" s="93"/>
      <c r="AF39" s="25">
        <f t="shared" si="6"/>
        <v>0</v>
      </c>
      <c r="AG39" s="8"/>
      <c r="AH39" s="9"/>
      <c r="AI39" s="10"/>
      <c r="AJ39" s="25">
        <f t="shared" si="7"/>
        <v>0</v>
      </c>
      <c r="AK39" s="11">
        <f t="shared" si="8"/>
        <v>4.24</v>
      </c>
      <c r="AL39" s="23" t="str">
        <f t="shared" si="9"/>
        <v>C</v>
      </c>
      <c r="AM39" s="26">
        <f t="shared" si="10"/>
        <v>2</v>
      </c>
      <c r="AN39" s="23" t="str">
        <f t="shared" si="11"/>
        <v>C</v>
      </c>
      <c r="AO39" s="26">
        <f t="shared" si="12"/>
        <v>2</v>
      </c>
      <c r="AP39" s="23" t="str">
        <f t="shared" si="13"/>
        <v>D</v>
      </c>
      <c r="AQ39" s="26">
        <f t="shared" si="14"/>
        <v>1</v>
      </c>
      <c r="AR39" s="23" t="str">
        <f t="shared" si="15"/>
        <v>C</v>
      </c>
      <c r="AS39" s="26">
        <f t="shared" si="16"/>
        <v>2</v>
      </c>
      <c r="AT39" s="23" t="str">
        <f t="shared" si="17"/>
        <v>D</v>
      </c>
      <c r="AU39" s="26">
        <f t="shared" si="18"/>
        <v>1</v>
      </c>
      <c r="AV39" s="23" t="str">
        <f t="shared" si="19"/>
        <v>D</v>
      </c>
      <c r="AW39" s="26">
        <f t="shared" si="20"/>
        <v>1</v>
      </c>
      <c r="AX39" s="23" t="str">
        <f t="shared" si="21"/>
        <v>X</v>
      </c>
      <c r="AY39" s="26">
        <f t="shared" si="22"/>
        <v>0</v>
      </c>
      <c r="AZ39" s="23" t="str">
        <f t="shared" si="23"/>
        <v>X</v>
      </c>
      <c r="BA39" s="26">
        <f t="shared" si="24"/>
        <v>0</v>
      </c>
      <c r="BB39" s="62">
        <f t="shared" si="25"/>
        <v>1.22</v>
      </c>
      <c r="BC39" s="24">
        <f t="shared" si="26"/>
        <v>14</v>
      </c>
      <c r="BD39" s="62">
        <f t="shared" si="27"/>
        <v>1.57</v>
      </c>
      <c r="BE39" s="24" t="str">
        <f t="shared" si="28"/>
        <v>Trung b×nh yÕu</v>
      </c>
      <c r="BF39" s="15">
        <f t="shared" si="31"/>
        <v>4.5</v>
      </c>
      <c r="BG39" s="1" t="str">
        <f t="shared" si="32"/>
        <v>YK</v>
      </c>
    </row>
    <row r="40" spans="1:58" ht="18" customHeight="1">
      <c r="A40" s="81">
        <v>35</v>
      </c>
      <c r="B40" s="36" t="s">
        <v>33</v>
      </c>
      <c r="C40" s="82" t="s">
        <v>200</v>
      </c>
      <c r="D40" s="37">
        <v>35217</v>
      </c>
      <c r="E40" s="8">
        <v>6.7</v>
      </c>
      <c r="F40" s="94">
        <v>9</v>
      </c>
      <c r="G40" s="112">
        <v>6</v>
      </c>
      <c r="H40" s="25">
        <f t="shared" si="33"/>
        <v>6.4</v>
      </c>
      <c r="I40" s="8">
        <v>6</v>
      </c>
      <c r="J40" s="94">
        <v>7</v>
      </c>
      <c r="K40" s="10">
        <v>7</v>
      </c>
      <c r="L40" s="25">
        <f t="shared" si="1"/>
        <v>6.8</v>
      </c>
      <c r="M40" s="8">
        <v>7.5</v>
      </c>
      <c r="N40" s="94">
        <v>8</v>
      </c>
      <c r="O40" s="112">
        <v>7</v>
      </c>
      <c r="P40" s="25">
        <f t="shared" si="2"/>
        <v>7.2</v>
      </c>
      <c r="Q40" s="8">
        <v>5</v>
      </c>
      <c r="R40" s="94">
        <v>9</v>
      </c>
      <c r="S40" s="10">
        <v>5.5</v>
      </c>
      <c r="T40" s="25">
        <f t="shared" si="34"/>
        <v>5.8</v>
      </c>
      <c r="U40" s="8">
        <v>6</v>
      </c>
      <c r="V40" s="94">
        <v>6</v>
      </c>
      <c r="W40" s="112">
        <v>7.5</v>
      </c>
      <c r="X40" s="25">
        <f t="shared" si="4"/>
        <v>7.1</v>
      </c>
      <c r="Y40" s="8">
        <v>7.5</v>
      </c>
      <c r="Z40" s="94">
        <v>8</v>
      </c>
      <c r="AA40" s="10">
        <v>5</v>
      </c>
      <c r="AB40" s="25">
        <f t="shared" si="5"/>
        <v>5.8</v>
      </c>
      <c r="AC40" s="8">
        <v>7</v>
      </c>
      <c r="AD40" s="9">
        <v>8</v>
      </c>
      <c r="AE40" s="10">
        <v>7</v>
      </c>
      <c r="AF40" s="25">
        <f t="shared" si="6"/>
        <v>7.1</v>
      </c>
      <c r="AG40" s="8"/>
      <c r="AH40" s="9"/>
      <c r="AI40" s="10"/>
      <c r="AJ40" s="25">
        <f t="shared" si="7"/>
        <v>0</v>
      </c>
      <c r="AK40" s="11">
        <f t="shared" si="8"/>
        <v>6.66</v>
      </c>
      <c r="AL40" s="23" t="str">
        <f t="shared" si="9"/>
        <v>C</v>
      </c>
      <c r="AM40" s="26">
        <f t="shared" si="10"/>
        <v>2</v>
      </c>
      <c r="AN40" s="23" t="str">
        <f t="shared" si="11"/>
        <v>C</v>
      </c>
      <c r="AO40" s="26">
        <f t="shared" si="12"/>
        <v>2</v>
      </c>
      <c r="AP40" s="23" t="str">
        <f t="shared" si="13"/>
        <v>B</v>
      </c>
      <c r="AQ40" s="26">
        <f t="shared" si="14"/>
        <v>3</v>
      </c>
      <c r="AR40" s="23" t="str">
        <f t="shared" si="15"/>
        <v>C</v>
      </c>
      <c r="AS40" s="26">
        <f t="shared" si="16"/>
        <v>2</v>
      </c>
      <c r="AT40" s="23" t="str">
        <f t="shared" si="17"/>
        <v>B</v>
      </c>
      <c r="AU40" s="26">
        <f t="shared" si="18"/>
        <v>3</v>
      </c>
      <c r="AV40" s="23" t="str">
        <f t="shared" si="19"/>
        <v>C</v>
      </c>
      <c r="AW40" s="26">
        <f t="shared" si="20"/>
        <v>2</v>
      </c>
      <c r="AX40" s="23" t="str">
        <f t="shared" si="21"/>
        <v>B</v>
      </c>
      <c r="AY40" s="26">
        <f t="shared" si="22"/>
        <v>3</v>
      </c>
      <c r="AZ40" s="23" t="str">
        <f t="shared" si="23"/>
        <v>X</v>
      </c>
      <c r="BA40" s="26">
        <f t="shared" si="24"/>
        <v>0</v>
      </c>
      <c r="BB40" s="62">
        <f t="shared" si="25"/>
        <v>2.44</v>
      </c>
      <c r="BC40" s="24">
        <f t="shared" si="26"/>
        <v>18</v>
      </c>
      <c r="BD40" s="62">
        <f t="shared" si="27"/>
        <v>2.44</v>
      </c>
      <c r="BE40" s="24" t="str">
        <f t="shared" si="28"/>
        <v>Trung b×nh</v>
      </c>
      <c r="BF40" s="15"/>
    </row>
    <row r="41" spans="1:58" ht="18" customHeight="1">
      <c r="A41" s="81">
        <v>36</v>
      </c>
      <c r="B41" s="36" t="s">
        <v>52</v>
      </c>
      <c r="C41" s="82" t="s">
        <v>190</v>
      </c>
      <c r="D41" s="37">
        <v>35604</v>
      </c>
      <c r="E41" s="8">
        <v>6.7</v>
      </c>
      <c r="F41" s="94">
        <v>8</v>
      </c>
      <c r="G41" s="111">
        <v>6</v>
      </c>
      <c r="H41" s="25">
        <f t="shared" si="33"/>
        <v>6.3</v>
      </c>
      <c r="I41" s="8">
        <v>6.3</v>
      </c>
      <c r="J41" s="94">
        <v>7</v>
      </c>
      <c r="K41" s="111">
        <v>6.5</v>
      </c>
      <c r="L41" s="25">
        <f t="shared" si="1"/>
        <v>6.5</v>
      </c>
      <c r="M41" s="8">
        <v>6.5</v>
      </c>
      <c r="N41" s="94">
        <v>7</v>
      </c>
      <c r="O41" s="10">
        <v>4</v>
      </c>
      <c r="P41" s="25">
        <f t="shared" si="2"/>
        <v>4.8</v>
      </c>
      <c r="Q41" s="8">
        <v>6</v>
      </c>
      <c r="R41" s="94">
        <v>9</v>
      </c>
      <c r="S41" s="10">
        <v>3.5</v>
      </c>
      <c r="T41" s="25">
        <f t="shared" si="34"/>
        <v>4.6</v>
      </c>
      <c r="U41" s="8">
        <v>3.5</v>
      </c>
      <c r="V41" s="94">
        <v>5</v>
      </c>
      <c r="W41" s="10">
        <v>5</v>
      </c>
      <c r="X41" s="25">
        <f t="shared" si="4"/>
        <v>4.7</v>
      </c>
      <c r="Y41" s="8">
        <v>5.5</v>
      </c>
      <c r="Z41" s="94">
        <v>6</v>
      </c>
      <c r="AA41" s="111">
        <v>4</v>
      </c>
      <c r="AB41" s="25">
        <f t="shared" si="5"/>
        <v>4.5</v>
      </c>
      <c r="AC41" s="133">
        <v>5.9</v>
      </c>
      <c r="AD41" s="146">
        <v>6</v>
      </c>
      <c r="AE41" s="135">
        <v>5.5</v>
      </c>
      <c r="AF41" s="25">
        <f t="shared" si="6"/>
        <v>5.6</v>
      </c>
      <c r="AG41" s="8"/>
      <c r="AH41" s="9"/>
      <c r="AI41" s="10"/>
      <c r="AJ41" s="25">
        <f t="shared" si="7"/>
        <v>0</v>
      </c>
      <c r="AK41" s="11">
        <f t="shared" si="8"/>
        <v>5.44</v>
      </c>
      <c r="AL41" s="23" t="str">
        <f t="shared" si="9"/>
        <v>C</v>
      </c>
      <c r="AM41" s="26">
        <f t="shared" si="10"/>
        <v>2</v>
      </c>
      <c r="AN41" s="23" t="str">
        <f t="shared" si="11"/>
        <v>C</v>
      </c>
      <c r="AO41" s="26">
        <f t="shared" si="12"/>
        <v>2</v>
      </c>
      <c r="AP41" s="23" t="str">
        <f t="shared" si="13"/>
        <v>D</v>
      </c>
      <c r="AQ41" s="26">
        <f t="shared" si="14"/>
        <v>1</v>
      </c>
      <c r="AR41" s="23" t="str">
        <f t="shared" si="15"/>
        <v>D</v>
      </c>
      <c r="AS41" s="26">
        <f t="shared" si="16"/>
        <v>1</v>
      </c>
      <c r="AT41" s="23" t="str">
        <f t="shared" si="17"/>
        <v>D</v>
      </c>
      <c r="AU41" s="26">
        <f t="shared" si="18"/>
        <v>1</v>
      </c>
      <c r="AV41" s="23" t="str">
        <f t="shared" si="19"/>
        <v>D</v>
      </c>
      <c r="AW41" s="26">
        <f t="shared" si="20"/>
        <v>1</v>
      </c>
      <c r="AX41" s="23" t="str">
        <f t="shared" si="21"/>
        <v>C</v>
      </c>
      <c r="AY41" s="26">
        <f t="shared" si="22"/>
        <v>2</v>
      </c>
      <c r="AZ41" s="23" t="str">
        <f t="shared" si="23"/>
        <v>X</v>
      </c>
      <c r="BA41" s="26">
        <f t="shared" si="24"/>
        <v>0</v>
      </c>
      <c r="BB41" s="62">
        <f t="shared" si="25"/>
        <v>1.56</v>
      </c>
      <c r="BC41" s="24">
        <f t="shared" si="26"/>
        <v>18</v>
      </c>
      <c r="BD41" s="62">
        <f t="shared" si="27"/>
        <v>1.56</v>
      </c>
      <c r="BE41" s="24" t="str">
        <f t="shared" si="28"/>
        <v>Trung b×nh yÕu</v>
      </c>
      <c r="BF41" s="15"/>
    </row>
    <row r="42" spans="1:58" ht="18" customHeight="1">
      <c r="A42" s="81">
        <v>37</v>
      </c>
      <c r="B42" s="36" t="s">
        <v>191</v>
      </c>
      <c r="C42" s="82" t="s">
        <v>147</v>
      </c>
      <c r="D42" s="37">
        <v>35760</v>
      </c>
      <c r="E42" s="8">
        <v>6.3</v>
      </c>
      <c r="F42" s="94">
        <v>8</v>
      </c>
      <c r="G42" s="10">
        <v>3</v>
      </c>
      <c r="H42" s="25">
        <f t="shared" si="33"/>
        <v>4.2</v>
      </c>
      <c r="I42" s="8">
        <v>6</v>
      </c>
      <c r="J42" s="94">
        <v>7</v>
      </c>
      <c r="K42" s="10">
        <v>6</v>
      </c>
      <c r="L42" s="25">
        <f t="shared" si="1"/>
        <v>6.1</v>
      </c>
      <c r="M42" s="8">
        <v>6.5</v>
      </c>
      <c r="N42" s="94">
        <v>7</v>
      </c>
      <c r="O42" s="10">
        <v>7</v>
      </c>
      <c r="P42" s="25">
        <f t="shared" si="2"/>
        <v>6.9</v>
      </c>
      <c r="Q42" s="8">
        <v>5.3</v>
      </c>
      <c r="R42" s="94">
        <v>9</v>
      </c>
      <c r="S42" s="10">
        <v>4</v>
      </c>
      <c r="T42" s="25">
        <f t="shared" si="34"/>
        <v>4.8</v>
      </c>
      <c r="U42" s="8">
        <v>3.5</v>
      </c>
      <c r="V42" s="94">
        <v>5</v>
      </c>
      <c r="W42" s="111">
        <v>6</v>
      </c>
      <c r="X42" s="25">
        <f t="shared" si="4"/>
        <v>5.4</v>
      </c>
      <c r="Y42" s="8">
        <v>6</v>
      </c>
      <c r="Z42" s="94">
        <v>7</v>
      </c>
      <c r="AA42" s="10">
        <v>4</v>
      </c>
      <c r="AB42" s="25">
        <f t="shared" si="5"/>
        <v>4.7</v>
      </c>
      <c r="AC42" s="136">
        <v>5.5</v>
      </c>
      <c r="AD42" s="138">
        <v>6</v>
      </c>
      <c r="AE42" s="111">
        <v>6</v>
      </c>
      <c r="AF42" s="25">
        <f t="shared" si="6"/>
        <v>5.9</v>
      </c>
      <c r="AG42" s="8"/>
      <c r="AH42" s="9"/>
      <c r="AI42" s="10"/>
      <c r="AJ42" s="25">
        <f t="shared" si="7"/>
        <v>0</v>
      </c>
      <c r="AK42" s="11">
        <f t="shared" si="8"/>
        <v>5.45</v>
      </c>
      <c r="AL42" s="23" t="str">
        <f t="shared" si="9"/>
        <v>D</v>
      </c>
      <c r="AM42" s="26">
        <f t="shared" si="10"/>
        <v>1</v>
      </c>
      <c r="AN42" s="23" t="str">
        <f t="shared" si="11"/>
        <v>C</v>
      </c>
      <c r="AO42" s="26">
        <f t="shared" si="12"/>
        <v>2</v>
      </c>
      <c r="AP42" s="23" t="str">
        <f t="shared" si="13"/>
        <v>C</v>
      </c>
      <c r="AQ42" s="26">
        <f t="shared" si="14"/>
        <v>2</v>
      </c>
      <c r="AR42" s="23" t="str">
        <f t="shared" si="15"/>
        <v>D</v>
      </c>
      <c r="AS42" s="26">
        <f t="shared" si="16"/>
        <v>1</v>
      </c>
      <c r="AT42" s="23" t="str">
        <f t="shared" si="17"/>
        <v>D</v>
      </c>
      <c r="AU42" s="26">
        <f t="shared" si="18"/>
        <v>1</v>
      </c>
      <c r="AV42" s="23" t="str">
        <f t="shared" si="19"/>
        <v>D</v>
      </c>
      <c r="AW42" s="26">
        <f t="shared" si="20"/>
        <v>1</v>
      </c>
      <c r="AX42" s="23" t="str">
        <f t="shared" si="21"/>
        <v>C</v>
      </c>
      <c r="AY42" s="26">
        <f t="shared" si="22"/>
        <v>2</v>
      </c>
      <c r="AZ42" s="23" t="str">
        <f t="shared" si="23"/>
        <v>X</v>
      </c>
      <c r="BA42" s="26">
        <f t="shared" si="24"/>
        <v>0</v>
      </c>
      <c r="BB42" s="62">
        <f t="shared" si="25"/>
        <v>1.5</v>
      </c>
      <c r="BC42" s="24">
        <f t="shared" si="26"/>
        <v>18</v>
      </c>
      <c r="BD42" s="62">
        <f t="shared" si="27"/>
        <v>1.5</v>
      </c>
      <c r="BE42" s="24" t="str">
        <f t="shared" si="28"/>
        <v>Trung b×nh yÕu</v>
      </c>
      <c r="BF42" s="15"/>
    </row>
    <row r="43" spans="1:58" ht="18" customHeight="1">
      <c r="A43" s="81">
        <v>38</v>
      </c>
      <c r="B43" s="116" t="s">
        <v>145</v>
      </c>
      <c r="C43" s="114" t="s">
        <v>146</v>
      </c>
      <c r="D43" s="115">
        <v>35794</v>
      </c>
      <c r="E43" s="8">
        <v>5.3</v>
      </c>
      <c r="F43" s="94">
        <v>5</v>
      </c>
      <c r="G43" s="111">
        <v>0</v>
      </c>
      <c r="H43" s="25">
        <f>ROUND((E43*0.2+F43*0.1+G43*0.7),1)</f>
        <v>1.6</v>
      </c>
      <c r="I43" s="8">
        <v>5.7</v>
      </c>
      <c r="J43" s="94">
        <v>5</v>
      </c>
      <c r="K43" s="10">
        <v>7</v>
      </c>
      <c r="L43" s="25">
        <f>ROUND((I43*0.2+J43*0.1+K43*0.7),1)</f>
        <v>6.5</v>
      </c>
      <c r="M43" s="8">
        <v>6</v>
      </c>
      <c r="N43" s="94">
        <v>7</v>
      </c>
      <c r="O43" s="10">
        <v>5</v>
      </c>
      <c r="P43" s="25">
        <f>ROUND((M43*0.2+N43*0.1+O43*0.7),1)</f>
        <v>5.4</v>
      </c>
      <c r="Q43" s="58"/>
      <c r="R43" s="100"/>
      <c r="S43" s="93"/>
      <c r="T43" s="25">
        <f>ROUND((Q43*0.2+R43*0.1+S43*0.7),1)</f>
        <v>0</v>
      </c>
      <c r="U43" s="8">
        <v>3.5</v>
      </c>
      <c r="V43" s="94">
        <v>5</v>
      </c>
      <c r="W43" s="10">
        <v>5</v>
      </c>
      <c r="X43" s="25">
        <f>ROUND((U43*0.2+V43*0.1+W43*0.7),1)</f>
        <v>4.7</v>
      </c>
      <c r="Y43" s="8">
        <v>6.5</v>
      </c>
      <c r="Z43" s="94">
        <v>3</v>
      </c>
      <c r="AA43" s="10">
        <v>4.5</v>
      </c>
      <c r="AB43" s="25">
        <f>ROUND((Y43*0.2+Z43*0.1+AA43*0.7),1)</f>
        <v>4.8</v>
      </c>
      <c r="AC43" s="8">
        <v>1.1</v>
      </c>
      <c r="AD43" s="9">
        <v>1</v>
      </c>
      <c r="AE43" s="111">
        <v>4</v>
      </c>
      <c r="AF43" s="25">
        <f>ROUND((AC43*0.2+AD43*0.1+AE43*0.7),1)</f>
        <v>3.1</v>
      </c>
      <c r="AG43" s="8"/>
      <c r="AH43" s="9"/>
      <c r="AI43" s="10"/>
      <c r="AJ43" s="25">
        <f>ROUND((AG43*0.2+AH43*0.1+AI43*0.7),1)</f>
        <v>0</v>
      </c>
      <c r="AK43" s="11">
        <f>ROUND((SUMPRODUCT($E$5:$AF$5,E43:AF43)/SUM($E$5:$AF$5)),2)</f>
        <v>3.69</v>
      </c>
      <c r="AL43" s="23" t="str">
        <f>IF(AND(8.5&lt;=H43,H43&lt;=10),"A",IF(AND(7&lt;=H43,H43&lt;=8.4),"B",IF(AND(5.5&lt;=H43,H43&lt;=6.9),"C",IF(AND(4&lt;=H43,H43&lt;=5.4),"D",IF(H43=0,"X","F")))))</f>
        <v>F</v>
      </c>
      <c r="AM43" s="26">
        <f>IF(AND(8.5&lt;=H43,H43&lt;=10),4,IF(AND(7&lt;=H43,H43&lt;=8.4),3,IF(AND(5.5&lt;=H43,H43&lt;=6.9),2,IF(AND(4&lt;=H43,H43&lt;=5.4),1,0))))</f>
        <v>0</v>
      </c>
      <c r="AN43" s="23" t="str">
        <f>IF(AND(8.5&lt;=L43,L43&lt;=10),"A",IF(AND(7&lt;=L43,L43&lt;=8.4),"B",IF(AND(5.5&lt;=L43,L43&lt;=6.9),"C",IF(AND(4&lt;=L43,L43&lt;=5.4),"D",IF(L43=0,"X","F")))))</f>
        <v>C</v>
      </c>
      <c r="AO43" s="26">
        <f>IF(AND(8.5&lt;=L43,L43&lt;=10),4,IF(AND(7&lt;=L43,L43&lt;=8.4),3,IF(AND(5.5&lt;=L43,L43&lt;=6.9),2,IF(AND(4&lt;=L43,L43&lt;=5.4),1,0))))</f>
        <v>2</v>
      </c>
      <c r="AP43" s="23" t="str">
        <f>IF(AND(8.5&lt;=P43,P43&lt;=10),"A",IF(AND(7&lt;=P43,P43&lt;=8.4),"B",IF(AND(5.5&lt;=P43,P43&lt;=6.9),"C",IF(AND(4&lt;=P43,P43&lt;=5.4),"D",IF(P43=0,"X","F")))))</f>
        <v>D</v>
      </c>
      <c r="AQ43" s="26">
        <f>IF(AND(8.5&lt;=P43,P43&lt;=10),4,IF(AND(7&lt;=P43,P43&lt;=8.4),3,IF(AND(5.5&lt;=P43,P43&lt;=6.9),2,IF(AND(4&lt;=P43,P43&lt;=5.4),1,0))))</f>
        <v>1</v>
      </c>
      <c r="AR43" s="23" t="str">
        <f>IF(AND(8.5&lt;=T43,T43&lt;=10),"A",IF(AND(7&lt;=T43,T43&lt;=8.4),"B",IF(AND(5.5&lt;=T43,T43&lt;=6.9),"C",IF(AND(4&lt;=T43,T43&lt;=5.4),"D",IF(T43=0,"X","F")))))</f>
        <v>X</v>
      </c>
      <c r="AS43" s="26">
        <f>IF(AND(8.5&lt;=T43,T43&lt;=10),4,IF(AND(7&lt;=T43,T43&lt;=8.4),3,IF(AND(5.5&lt;=T43,T43&lt;=6.9),2,IF(AND(4&lt;=T43,T43&lt;=5.4),1,0))))</f>
        <v>0</v>
      </c>
      <c r="AT43" s="23" t="str">
        <f>IF(AND(8.5&lt;=X43,X43&lt;=10),"A",IF(AND(7&lt;=X43,X43&lt;=8.4),"B",IF(AND(5.5&lt;=X43,X43&lt;=6.9),"C",IF(AND(4&lt;=X43,X43&lt;=5.4),"D",IF(X43=0,"X","F")))))</f>
        <v>D</v>
      </c>
      <c r="AU43" s="26">
        <f>IF(AND(8.5&lt;=X43,X43&lt;=10),4,IF(AND(7&lt;=X43,X43&lt;=8.4),3,IF(AND(5.5&lt;=X43,X43&lt;=6.9),2,IF(AND(4&lt;=X43,X43&lt;=5.4),1,0))))</f>
        <v>1</v>
      </c>
      <c r="AV43" s="23" t="str">
        <f>IF(AND(8.5&lt;=AB43,AB43&lt;=10),"A",IF(AND(7&lt;=AB43,AB43&lt;=8.4),"B",IF(AND(5.5&lt;=AB43,AB43&lt;=6.9),"C",IF(AND(4&lt;=AB43,AB43&lt;=5.4),"D",IF(AB43=0,"X","F")))))</f>
        <v>D</v>
      </c>
      <c r="AW43" s="26">
        <f>IF(AND(8.5&lt;=AB43,AB43&lt;=10),4,IF(AND(7&lt;=AB43,AB43&lt;=8.4),3,IF(AND(5.5&lt;=AB43,AB43&lt;=6.9),2,IF(AND(4&lt;=AB43,AB43&lt;=5.4),1,0))))</f>
        <v>1</v>
      </c>
      <c r="AX43" s="23" t="str">
        <f>IF(AND(8.5&lt;=AF43,AF43&lt;=10),"A",IF(AND(7&lt;=AF43,AF43&lt;=8.4),"B",IF(AND(5.5&lt;=AF43,AF43&lt;=6.9),"C",IF(AND(4&lt;=AF43,AF43&lt;=5.4),"D",IF(AF43=0,"X","F")))))</f>
        <v>F</v>
      </c>
      <c r="AY43" s="26">
        <f>IF(AND(8.5&lt;=AF43,AF43&lt;=10),4,IF(AND(7&lt;=AF43,AF43&lt;=8.4),3,IF(AND(5.5&lt;=AF43,AF43&lt;=6.9),2,IF(AND(4&lt;=AF43,AF43&lt;=5.4),1,0))))</f>
        <v>0</v>
      </c>
      <c r="AZ43" s="23" t="str">
        <f>IF(AND(8.5&lt;=AJ43,AJ43&lt;=10),"A",IF(AND(7&lt;=AJ43,AJ43&lt;=8.4),"B",IF(AND(5.5&lt;=AJ43,AJ43&lt;=6.9),"C",IF(AND(4&lt;=AJ43,AJ43&lt;=5.4),"D",IF(AJ43=0,"X","F")))))</f>
        <v>X</v>
      </c>
      <c r="BA43" s="26">
        <f>IF(AND(8.5&lt;=AJ43,AJ43&lt;=10),4,IF(AND(7&lt;=AJ43,AJ43&lt;=8.4),3,IF(AND(5.5&lt;=AJ43,AJ43&lt;=6.9),2,IF(AND(4&lt;=AJ43,AJ43&lt;=5.4),1,0))))</f>
        <v>0</v>
      </c>
      <c r="BB43" s="62">
        <f>ROUND((SUMPRODUCT($AM$5:$AY$5,AM43:AY43)/SUM($AM$5:$AY$5)),2)</f>
        <v>0.67</v>
      </c>
      <c r="BC43" s="24">
        <f>SUMIF(AM43:AY43,$BG$2,$AM$5:$AY$5)</f>
        <v>9</v>
      </c>
      <c r="BD43" s="62">
        <f>ROUND((SUMPRODUCT($AM$5:$AY$5,AM43:AY43)/BC43),2)</f>
        <v>1.33</v>
      </c>
      <c r="BE43" s="24" t="str">
        <f>IF(AND(3.6&lt;=BD43,BD43&lt;=4),"XuÊt s¾c",IF(AND(3.2&lt;=BD43,BD43&lt;=3.59),"Giái",IF(AND(2.5&lt;=BD43,BD43&lt;=3.19),"Kh¸",IF(AND(2&lt;=BD43,BD43&lt;=2.49),"Trung b×nh",IF(AND(1&lt;=BD43,BD43&lt;=1.99),"Trung b×nh yÕu","KÐm")))))</f>
        <v>Trung b×nh yÕu</v>
      </c>
      <c r="BF43" s="15"/>
    </row>
    <row r="44" spans="1:58" ht="18" customHeight="1">
      <c r="A44" s="81">
        <v>39</v>
      </c>
      <c r="B44" s="48" t="s">
        <v>194</v>
      </c>
      <c r="C44" s="84" t="s">
        <v>12</v>
      </c>
      <c r="D44" s="41">
        <v>35440</v>
      </c>
      <c r="E44" s="8">
        <v>7</v>
      </c>
      <c r="F44" s="94">
        <v>9</v>
      </c>
      <c r="G44" s="112">
        <v>6</v>
      </c>
      <c r="H44" s="25">
        <f t="shared" si="33"/>
        <v>6.5</v>
      </c>
      <c r="I44" s="8">
        <v>8</v>
      </c>
      <c r="J44" s="94">
        <v>8</v>
      </c>
      <c r="K44" s="111">
        <v>6.5</v>
      </c>
      <c r="L44" s="25">
        <f t="shared" si="1"/>
        <v>7</v>
      </c>
      <c r="M44" s="8">
        <v>7</v>
      </c>
      <c r="N44" s="94">
        <v>7</v>
      </c>
      <c r="O44" s="10">
        <v>5</v>
      </c>
      <c r="P44" s="25">
        <f t="shared" si="2"/>
        <v>5.6</v>
      </c>
      <c r="Q44" s="8">
        <v>7</v>
      </c>
      <c r="R44" s="94">
        <v>9</v>
      </c>
      <c r="S44" s="10">
        <v>6</v>
      </c>
      <c r="T44" s="25">
        <f t="shared" si="34"/>
        <v>6.5</v>
      </c>
      <c r="U44" s="133">
        <v>7</v>
      </c>
      <c r="V44" s="134">
        <v>8</v>
      </c>
      <c r="W44" s="135">
        <v>8</v>
      </c>
      <c r="X44" s="25">
        <f t="shared" si="4"/>
        <v>7.8</v>
      </c>
      <c r="Y44" s="8">
        <v>6.5</v>
      </c>
      <c r="Z44" s="94">
        <v>7</v>
      </c>
      <c r="AA44" s="10">
        <v>6</v>
      </c>
      <c r="AB44" s="25">
        <f t="shared" si="5"/>
        <v>6.2</v>
      </c>
      <c r="AC44" s="133">
        <v>7.3</v>
      </c>
      <c r="AD44" s="146">
        <v>7.5</v>
      </c>
      <c r="AE44" s="135">
        <v>7.5</v>
      </c>
      <c r="AF44" s="25">
        <f t="shared" si="6"/>
        <v>7.5</v>
      </c>
      <c r="AG44" s="8"/>
      <c r="AH44" s="9"/>
      <c r="AI44" s="10"/>
      <c r="AJ44" s="25">
        <f t="shared" si="7"/>
        <v>0</v>
      </c>
      <c r="AK44" s="11">
        <f t="shared" si="8"/>
        <v>6.82</v>
      </c>
      <c r="AL44" s="23" t="str">
        <f t="shared" si="9"/>
        <v>C</v>
      </c>
      <c r="AM44" s="26">
        <f t="shared" si="10"/>
        <v>2</v>
      </c>
      <c r="AN44" s="23" t="str">
        <f t="shared" si="11"/>
        <v>B</v>
      </c>
      <c r="AO44" s="26">
        <f t="shared" si="12"/>
        <v>3</v>
      </c>
      <c r="AP44" s="23" t="str">
        <f t="shared" si="13"/>
        <v>C</v>
      </c>
      <c r="AQ44" s="26">
        <f t="shared" si="14"/>
        <v>2</v>
      </c>
      <c r="AR44" s="23" t="str">
        <f t="shared" si="15"/>
        <v>C</v>
      </c>
      <c r="AS44" s="26">
        <f t="shared" si="16"/>
        <v>2</v>
      </c>
      <c r="AT44" s="23" t="str">
        <f t="shared" si="17"/>
        <v>B</v>
      </c>
      <c r="AU44" s="26">
        <f t="shared" si="18"/>
        <v>3</v>
      </c>
      <c r="AV44" s="23" t="str">
        <f t="shared" si="19"/>
        <v>C</v>
      </c>
      <c r="AW44" s="26">
        <f t="shared" si="20"/>
        <v>2</v>
      </c>
      <c r="AX44" s="23" t="str">
        <f t="shared" si="21"/>
        <v>B</v>
      </c>
      <c r="AY44" s="26">
        <f t="shared" si="22"/>
        <v>3</v>
      </c>
      <c r="AZ44" s="23" t="str">
        <f t="shared" si="23"/>
        <v>X</v>
      </c>
      <c r="BA44" s="26">
        <f t="shared" si="24"/>
        <v>0</v>
      </c>
      <c r="BB44" s="62">
        <f t="shared" si="25"/>
        <v>2.5</v>
      </c>
      <c r="BC44" s="24">
        <f t="shared" si="26"/>
        <v>18</v>
      </c>
      <c r="BD44" s="62">
        <f t="shared" si="27"/>
        <v>2.5</v>
      </c>
      <c r="BE44" s="24" t="str">
        <f t="shared" si="28"/>
        <v>Kh¸</v>
      </c>
      <c r="BF44" s="15"/>
    </row>
    <row r="45" spans="1:58" ht="18" customHeight="1">
      <c r="A45" s="81">
        <v>40</v>
      </c>
      <c r="B45" s="48" t="s">
        <v>195</v>
      </c>
      <c r="C45" s="84" t="s">
        <v>12</v>
      </c>
      <c r="D45" s="41">
        <v>35416</v>
      </c>
      <c r="E45" s="8">
        <v>6</v>
      </c>
      <c r="F45" s="94">
        <v>7</v>
      </c>
      <c r="G45" s="10">
        <v>4</v>
      </c>
      <c r="H45" s="25">
        <f t="shared" si="33"/>
        <v>4.7</v>
      </c>
      <c r="I45" s="8">
        <v>6.3</v>
      </c>
      <c r="J45" s="94">
        <v>7</v>
      </c>
      <c r="K45" s="10">
        <v>4</v>
      </c>
      <c r="L45" s="25">
        <f t="shared" si="1"/>
        <v>4.8</v>
      </c>
      <c r="M45" s="8">
        <v>6.5</v>
      </c>
      <c r="N45" s="94">
        <v>8</v>
      </c>
      <c r="O45" s="10">
        <v>6</v>
      </c>
      <c r="P45" s="25">
        <f t="shared" si="2"/>
        <v>6.3</v>
      </c>
      <c r="Q45" s="8">
        <v>7.3</v>
      </c>
      <c r="R45" s="94">
        <v>7</v>
      </c>
      <c r="S45" s="10">
        <v>5.5</v>
      </c>
      <c r="T45" s="25">
        <f t="shared" si="34"/>
        <v>6</v>
      </c>
      <c r="U45" s="58"/>
      <c r="V45" s="100"/>
      <c r="W45" s="93"/>
      <c r="X45" s="25">
        <f t="shared" si="4"/>
        <v>0</v>
      </c>
      <c r="Y45" s="8">
        <v>6.5</v>
      </c>
      <c r="Z45" s="94">
        <v>7</v>
      </c>
      <c r="AA45" s="10">
        <v>6</v>
      </c>
      <c r="AB45" s="25">
        <f t="shared" si="5"/>
        <v>6.2</v>
      </c>
      <c r="AC45" s="8">
        <v>6.4</v>
      </c>
      <c r="AD45" s="9">
        <v>7</v>
      </c>
      <c r="AE45" s="10">
        <v>5</v>
      </c>
      <c r="AF45" s="25">
        <f t="shared" si="6"/>
        <v>5.5</v>
      </c>
      <c r="AG45" s="8"/>
      <c r="AH45" s="9"/>
      <c r="AI45" s="10"/>
      <c r="AJ45" s="25">
        <f t="shared" si="7"/>
        <v>0</v>
      </c>
      <c r="AK45" s="11">
        <f t="shared" si="8"/>
        <v>4.86</v>
      </c>
      <c r="AL45" s="23" t="str">
        <f t="shared" si="9"/>
        <v>D</v>
      </c>
      <c r="AM45" s="26">
        <f t="shared" si="10"/>
        <v>1</v>
      </c>
      <c r="AN45" s="23" t="str">
        <f t="shared" si="11"/>
        <v>D</v>
      </c>
      <c r="AO45" s="26">
        <f t="shared" si="12"/>
        <v>1</v>
      </c>
      <c r="AP45" s="23" t="str">
        <f t="shared" si="13"/>
        <v>C</v>
      </c>
      <c r="AQ45" s="26">
        <f t="shared" si="14"/>
        <v>2</v>
      </c>
      <c r="AR45" s="23" t="str">
        <f t="shared" si="15"/>
        <v>C</v>
      </c>
      <c r="AS45" s="26">
        <f t="shared" si="16"/>
        <v>2</v>
      </c>
      <c r="AT45" s="23" t="str">
        <f t="shared" si="17"/>
        <v>X</v>
      </c>
      <c r="AU45" s="26">
        <f t="shared" si="18"/>
        <v>0</v>
      </c>
      <c r="AV45" s="23" t="str">
        <f t="shared" si="19"/>
        <v>C</v>
      </c>
      <c r="AW45" s="26">
        <f t="shared" si="20"/>
        <v>2</v>
      </c>
      <c r="AX45" s="23" t="str">
        <f t="shared" si="21"/>
        <v>C</v>
      </c>
      <c r="AY45" s="26">
        <f t="shared" si="22"/>
        <v>2</v>
      </c>
      <c r="AZ45" s="23" t="str">
        <f t="shared" si="23"/>
        <v>X</v>
      </c>
      <c r="BA45" s="26">
        <f t="shared" si="24"/>
        <v>0</v>
      </c>
      <c r="BB45" s="62">
        <f t="shared" si="25"/>
        <v>1.44</v>
      </c>
      <c r="BC45" s="24">
        <f t="shared" si="26"/>
        <v>16</v>
      </c>
      <c r="BD45" s="62">
        <f t="shared" si="27"/>
        <v>1.63</v>
      </c>
      <c r="BE45" s="24" t="str">
        <f t="shared" si="28"/>
        <v>Trung b×nh yÕu</v>
      </c>
      <c r="BF45" s="15"/>
    </row>
    <row r="46" spans="1:58" ht="18" customHeight="1">
      <c r="A46" s="81">
        <v>41</v>
      </c>
      <c r="B46" s="30" t="s">
        <v>148</v>
      </c>
      <c r="C46" s="82" t="s">
        <v>12</v>
      </c>
      <c r="D46" s="37">
        <v>35501</v>
      </c>
      <c r="E46" s="8">
        <v>6.3</v>
      </c>
      <c r="F46" s="94">
        <v>7</v>
      </c>
      <c r="G46" s="10">
        <v>3</v>
      </c>
      <c r="H46" s="25">
        <f t="shared" si="33"/>
        <v>4.1</v>
      </c>
      <c r="I46" s="8">
        <v>7.7</v>
      </c>
      <c r="J46" s="94">
        <v>9</v>
      </c>
      <c r="K46" s="111">
        <v>4.5</v>
      </c>
      <c r="L46" s="25">
        <f t="shared" si="1"/>
        <v>5.6</v>
      </c>
      <c r="M46" s="8">
        <v>6.5</v>
      </c>
      <c r="N46" s="94">
        <v>7</v>
      </c>
      <c r="O46" s="10">
        <v>4</v>
      </c>
      <c r="P46" s="25">
        <f t="shared" si="2"/>
        <v>4.8</v>
      </c>
      <c r="Q46" s="8">
        <v>7</v>
      </c>
      <c r="R46" s="94">
        <v>9</v>
      </c>
      <c r="S46" s="10">
        <v>6</v>
      </c>
      <c r="T46" s="25">
        <f t="shared" si="34"/>
        <v>6.5</v>
      </c>
      <c r="U46" s="8">
        <v>5</v>
      </c>
      <c r="V46" s="94">
        <v>6</v>
      </c>
      <c r="W46" s="111">
        <v>6</v>
      </c>
      <c r="X46" s="25">
        <f t="shared" si="4"/>
        <v>5.8</v>
      </c>
      <c r="Y46" s="8">
        <v>6.5</v>
      </c>
      <c r="Z46" s="94">
        <v>6</v>
      </c>
      <c r="AA46" s="10">
        <v>5.5</v>
      </c>
      <c r="AB46" s="25">
        <f t="shared" si="5"/>
        <v>5.8</v>
      </c>
      <c r="AC46" s="133">
        <v>7.4</v>
      </c>
      <c r="AD46" s="146">
        <v>8</v>
      </c>
      <c r="AE46" s="135">
        <v>8</v>
      </c>
      <c r="AF46" s="25">
        <f t="shared" si="6"/>
        <v>7.9</v>
      </c>
      <c r="AG46" s="8"/>
      <c r="AH46" s="9"/>
      <c r="AI46" s="10"/>
      <c r="AJ46" s="25">
        <f t="shared" si="7"/>
        <v>0</v>
      </c>
      <c r="AK46" s="11">
        <f t="shared" si="8"/>
        <v>5.92</v>
      </c>
      <c r="AL46" s="23" t="str">
        <f t="shared" si="9"/>
        <v>D</v>
      </c>
      <c r="AM46" s="26">
        <f t="shared" si="10"/>
        <v>1</v>
      </c>
      <c r="AN46" s="23" t="str">
        <f t="shared" si="11"/>
        <v>C</v>
      </c>
      <c r="AO46" s="26">
        <f t="shared" si="12"/>
        <v>2</v>
      </c>
      <c r="AP46" s="23" t="str">
        <f t="shared" si="13"/>
        <v>D</v>
      </c>
      <c r="AQ46" s="26">
        <f t="shared" si="14"/>
        <v>1</v>
      </c>
      <c r="AR46" s="23" t="str">
        <f t="shared" si="15"/>
        <v>C</v>
      </c>
      <c r="AS46" s="26">
        <f t="shared" si="16"/>
        <v>2</v>
      </c>
      <c r="AT46" s="23" t="str">
        <f t="shared" si="17"/>
        <v>C</v>
      </c>
      <c r="AU46" s="26">
        <f t="shared" si="18"/>
        <v>2</v>
      </c>
      <c r="AV46" s="23" t="str">
        <f t="shared" si="19"/>
        <v>C</v>
      </c>
      <c r="AW46" s="26">
        <f t="shared" si="20"/>
        <v>2</v>
      </c>
      <c r="AX46" s="23" t="str">
        <f t="shared" si="21"/>
        <v>B</v>
      </c>
      <c r="AY46" s="26">
        <f t="shared" si="22"/>
        <v>3</v>
      </c>
      <c r="AZ46" s="23" t="str">
        <f t="shared" si="23"/>
        <v>X</v>
      </c>
      <c r="BA46" s="26">
        <f t="shared" si="24"/>
        <v>0</v>
      </c>
      <c r="BB46" s="62">
        <f t="shared" si="25"/>
        <v>1.94</v>
      </c>
      <c r="BC46" s="24">
        <f t="shared" si="26"/>
        <v>18</v>
      </c>
      <c r="BD46" s="62">
        <f t="shared" si="27"/>
        <v>1.94</v>
      </c>
      <c r="BE46" s="24" t="str">
        <f t="shared" si="28"/>
        <v>Trung b×nh yÕu</v>
      </c>
      <c r="BF46" s="15"/>
    </row>
    <row r="47" spans="1:58" ht="18" customHeight="1">
      <c r="A47" s="81">
        <v>42</v>
      </c>
      <c r="B47" s="47" t="s">
        <v>229</v>
      </c>
      <c r="C47" s="82" t="s">
        <v>12</v>
      </c>
      <c r="D47" s="37">
        <v>35788</v>
      </c>
      <c r="E47" s="8">
        <v>6.3</v>
      </c>
      <c r="F47" s="94">
        <v>8</v>
      </c>
      <c r="G47" s="10">
        <v>4</v>
      </c>
      <c r="H47" s="25">
        <f t="shared" si="33"/>
        <v>4.9</v>
      </c>
      <c r="I47" s="8">
        <v>5.7</v>
      </c>
      <c r="J47" s="94">
        <v>7</v>
      </c>
      <c r="K47" s="10">
        <v>5</v>
      </c>
      <c r="L47" s="25">
        <f t="shared" si="1"/>
        <v>5.3</v>
      </c>
      <c r="M47" s="8">
        <v>6.5</v>
      </c>
      <c r="N47" s="94">
        <v>7</v>
      </c>
      <c r="O47" s="10">
        <v>6</v>
      </c>
      <c r="P47" s="25">
        <f t="shared" si="2"/>
        <v>6.2</v>
      </c>
      <c r="Q47" s="8">
        <v>7.3</v>
      </c>
      <c r="R47" s="94">
        <v>9</v>
      </c>
      <c r="S47" s="10">
        <v>7</v>
      </c>
      <c r="T47" s="25">
        <f t="shared" si="34"/>
        <v>7.3</v>
      </c>
      <c r="U47" s="8">
        <v>4.5</v>
      </c>
      <c r="V47" s="94">
        <v>5</v>
      </c>
      <c r="W47" s="10">
        <v>4</v>
      </c>
      <c r="X47" s="25">
        <f t="shared" si="4"/>
        <v>4.2</v>
      </c>
      <c r="Y47" s="8">
        <v>6.5</v>
      </c>
      <c r="Z47" s="94">
        <v>7</v>
      </c>
      <c r="AA47" s="10">
        <v>5</v>
      </c>
      <c r="AB47" s="25">
        <f t="shared" si="5"/>
        <v>5.5</v>
      </c>
      <c r="AC47" s="133">
        <v>6.6</v>
      </c>
      <c r="AD47" s="146">
        <v>7</v>
      </c>
      <c r="AE47" s="135">
        <v>7</v>
      </c>
      <c r="AF47" s="25">
        <f t="shared" si="6"/>
        <v>6.9</v>
      </c>
      <c r="AG47" s="8"/>
      <c r="AH47" s="9"/>
      <c r="AI47" s="10"/>
      <c r="AJ47" s="25">
        <f t="shared" si="7"/>
        <v>0</v>
      </c>
      <c r="AK47" s="11">
        <f t="shared" si="8"/>
        <v>5.81</v>
      </c>
      <c r="AL47" s="23" t="str">
        <f t="shared" si="9"/>
        <v>D</v>
      </c>
      <c r="AM47" s="26">
        <f t="shared" si="10"/>
        <v>1</v>
      </c>
      <c r="AN47" s="23" t="str">
        <f t="shared" si="11"/>
        <v>D</v>
      </c>
      <c r="AO47" s="26">
        <f t="shared" si="12"/>
        <v>1</v>
      </c>
      <c r="AP47" s="23" t="str">
        <f t="shared" si="13"/>
        <v>C</v>
      </c>
      <c r="AQ47" s="26">
        <f t="shared" si="14"/>
        <v>2</v>
      </c>
      <c r="AR47" s="23" t="str">
        <f t="shared" si="15"/>
        <v>B</v>
      </c>
      <c r="AS47" s="26">
        <f t="shared" si="16"/>
        <v>3</v>
      </c>
      <c r="AT47" s="23" t="str">
        <f t="shared" si="17"/>
        <v>D</v>
      </c>
      <c r="AU47" s="26">
        <f t="shared" si="18"/>
        <v>1</v>
      </c>
      <c r="AV47" s="23" t="str">
        <f t="shared" si="19"/>
        <v>C</v>
      </c>
      <c r="AW47" s="26">
        <f t="shared" si="20"/>
        <v>2</v>
      </c>
      <c r="AX47" s="23" t="str">
        <f t="shared" si="21"/>
        <v>C</v>
      </c>
      <c r="AY47" s="26">
        <f t="shared" si="22"/>
        <v>2</v>
      </c>
      <c r="AZ47" s="23" t="str">
        <f t="shared" si="23"/>
        <v>X</v>
      </c>
      <c r="BA47" s="26">
        <f t="shared" si="24"/>
        <v>0</v>
      </c>
      <c r="BB47" s="62">
        <f t="shared" si="25"/>
        <v>1.67</v>
      </c>
      <c r="BC47" s="24">
        <f t="shared" si="26"/>
        <v>18</v>
      </c>
      <c r="BD47" s="62">
        <f t="shared" si="27"/>
        <v>1.67</v>
      </c>
      <c r="BE47" s="24" t="str">
        <f t="shared" si="28"/>
        <v>Trung b×nh yÕu</v>
      </c>
      <c r="BF47" s="15"/>
    </row>
    <row r="48" spans="1:59" s="13" customFormat="1" ht="18" customHeight="1">
      <c r="A48" s="81">
        <v>43</v>
      </c>
      <c r="B48" s="36" t="s">
        <v>37</v>
      </c>
      <c r="C48" s="82" t="s">
        <v>197</v>
      </c>
      <c r="D48" s="37">
        <v>35752</v>
      </c>
      <c r="E48" s="8">
        <v>6.3</v>
      </c>
      <c r="F48" s="94">
        <v>9</v>
      </c>
      <c r="G48" s="112">
        <v>6</v>
      </c>
      <c r="H48" s="25">
        <f t="shared" si="33"/>
        <v>6.4</v>
      </c>
      <c r="I48" s="8">
        <v>6.3</v>
      </c>
      <c r="J48" s="94">
        <v>7</v>
      </c>
      <c r="K48" s="10">
        <v>6</v>
      </c>
      <c r="L48" s="25">
        <f aca="true" t="shared" si="35" ref="L48:L57">ROUND((I48*0.2+J48*0.1+K48*0.7),1)</f>
        <v>6.2</v>
      </c>
      <c r="M48" s="8">
        <v>7</v>
      </c>
      <c r="N48" s="94">
        <v>7</v>
      </c>
      <c r="O48" s="10">
        <v>6</v>
      </c>
      <c r="P48" s="25">
        <f aca="true" t="shared" si="36" ref="P48:P57">ROUND((M48*0.2+N48*0.1+O48*0.7),1)</f>
        <v>6.3</v>
      </c>
      <c r="Q48" s="8">
        <v>6.3</v>
      </c>
      <c r="R48" s="94">
        <v>7</v>
      </c>
      <c r="S48" s="10">
        <v>5.5</v>
      </c>
      <c r="T48" s="25">
        <f t="shared" si="34"/>
        <v>5.8</v>
      </c>
      <c r="U48" s="8">
        <v>4.5</v>
      </c>
      <c r="V48" s="94">
        <v>5</v>
      </c>
      <c r="W48" s="112">
        <v>6.5</v>
      </c>
      <c r="X48" s="25">
        <f aca="true" t="shared" si="37" ref="X48:X57">ROUND((U48*0.2+V48*0.1+W48*0.7),1)</f>
        <v>6</v>
      </c>
      <c r="Y48" s="8">
        <v>7</v>
      </c>
      <c r="Z48" s="94">
        <v>8</v>
      </c>
      <c r="AA48" s="10">
        <v>6</v>
      </c>
      <c r="AB48" s="25">
        <f aca="true" t="shared" si="38" ref="AB48:AB57">ROUND((Y48*0.2+Z48*0.1+AA48*0.7),1)</f>
        <v>6.4</v>
      </c>
      <c r="AC48" s="8">
        <v>4.8</v>
      </c>
      <c r="AD48" s="9">
        <v>6</v>
      </c>
      <c r="AE48" s="10">
        <v>6</v>
      </c>
      <c r="AF48" s="25">
        <f aca="true" t="shared" si="39" ref="AF48:AF57">ROUND((AC48*0.2+AD48*0.1+AE48*0.7),1)</f>
        <v>5.8</v>
      </c>
      <c r="AG48" s="8"/>
      <c r="AH48" s="9"/>
      <c r="AI48" s="10"/>
      <c r="AJ48" s="25">
        <f aca="true" t="shared" si="40" ref="AJ48:AJ57">ROUND((AG48*0.2+AH48*0.1+AI48*0.7),1)</f>
        <v>0</v>
      </c>
      <c r="AK48" s="11">
        <f aca="true" t="shared" si="41" ref="AK48:AK57">ROUND((SUMPRODUCT($E$5:$AF$5,E48:AF48)/SUM($E$5:$AF$5)),2)</f>
        <v>6.11</v>
      </c>
      <c r="AL48" s="23" t="str">
        <f aca="true" t="shared" si="42" ref="AL48:AL57">IF(AND(8.5&lt;=H48,H48&lt;=10),"A",IF(AND(7&lt;=H48,H48&lt;=8.4),"B",IF(AND(5.5&lt;=H48,H48&lt;=6.9),"C",IF(AND(4&lt;=H48,H48&lt;=5.4),"D",IF(H48=0,"X","F")))))</f>
        <v>C</v>
      </c>
      <c r="AM48" s="26">
        <f aca="true" t="shared" si="43" ref="AM48:AM57">IF(AND(8.5&lt;=H48,H48&lt;=10),4,IF(AND(7&lt;=H48,H48&lt;=8.4),3,IF(AND(5.5&lt;=H48,H48&lt;=6.9),2,IF(AND(4&lt;=H48,H48&lt;=5.4),1,0))))</f>
        <v>2</v>
      </c>
      <c r="AN48" s="23" t="str">
        <f aca="true" t="shared" si="44" ref="AN48:AN57">IF(AND(8.5&lt;=L48,L48&lt;=10),"A",IF(AND(7&lt;=L48,L48&lt;=8.4),"B",IF(AND(5.5&lt;=L48,L48&lt;=6.9),"C",IF(AND(4&lt;=L48,L48&lt;=5.4),"D",IF(L48=0,"X","F")))))</f>
        <v>C</v>
      </c>
      <c r="AO48" s="26">
        <f aca="true" t="shared" si="45" ref="AO48:AO57">IF(AND(8.5&lt;=L48,L48&lt;=10),4,IF(AND(7&lt;=L48,L48&lt;=8.4),3,IF(AND(5.5&lt;=L48,L48&lt;=6.9),2,IF(AND(4&lt;=L48,L48&lt;=5.4),1,0))))</f>
        <v>2</v>
      </c>
      <c r="AP48" s="23" t="str">
        <f aca="true" t="shared" si="46" ref="AP48:AP57">IF(AND(8.5&lt;=P48,P48&lt;=10),"A",IF(AND(7&lt;=P48,P48&lt;=8.4),"B",IF(AND(5.5&lt;=P48,P48&lt;=6.9),"C",IF(AND(4&lt;=P48,P48&lt;=5.4),"D",IF(P48=0,"X","F")))))</f>
        <v>C</v>
      </c>
      <c r="AQ48" s="26">
        <f aca="true" t="shared" si="47" ref="AQ48:AQ57">IF(AND(8.5&lt;=P48,P48&lt;=10),4,IF(AND(7&lt;=P48,P48&lt;=8.4),3,IF(AND(5.5&lt;=P48,P48&lt;=6.9),2,IF(AND(4&lt;=P48,P48&lt;=5.4),1,0))))</f>
        <v>2</v>
      </c>
      <c r="AR48" s="23" t="str">
        <f aca="true" t="shared" si="48" ref="AR48:AR57">IF(AND(8.5&lt;=T48,T48&lt;=10),"A",IF(AND(7&lt;=T48,T48&lt;=8.4),"B",IF(AND(5.5&lt;=T48,T48&lt;=6.9),"C",IF(AND(4&lt;=T48,T48&lt;=5.4),"D",IF(T48=0,"X","F")))))</f>
        <v>C</v>
      </c>
      <c r="AS48" s="26">
        <f aca="true" t="shared" si="49" ref="AS48:AS57">IF(AND(8.5&lt;=T48,T48&lt;=10),4,IF(AND(7&lt;=T48,T48&lt;=8.4),3,IF(AND(5.5&lt;=T48,T48&lt;=6.9),2,IF(AND(4&lt;=T48,T48&lt;=5.4),1,0))))</f>
        <v>2</v>
      </c>
      <c r="AT48" s="23" t="str">
        <f aca="true" t="shared" si="50" ref="AT48:AT57">IF(AND(8.5&lt;=X48,X48&lt;=10),"A",IF(AND(7&lt;=X48,X48&lt;=8.4),"B",IF(AND(5.5&lt;=X48,X48&lt;=6.9),"C",IF(AND(4&lt;=X48,X48&lt;=5.4),"D",IF(X48=0,"X","F")))))</f>
        <v>C</v>
      </c>
      <c r="AU48" s="26">
        <f aca="true" t="shared" si="51" ref="AU48:AU57">IF(AND(8.5&lt;=X48,X48&lt;=10),4,IF(AND(7&lt;=X48,X48&lt;=8.4),3,IF(AND(5.5&lt;=X48,X48&lt;=6.9),2,IF(AND(4&lt;=X48,X48&lt;=5.4),1,0))))</f>
        <v>2</v>
      </c>
      <c r="AV48" s="23" t="str">
        <f aca="true" t="shared" si="52" ref="AV48:AV57">IF(AND(8.5&lt;=AB48,AB48&lt;=10),"A",IF(AND(7&lt;=AB48,AB48&lt;=8.4),"B",IF(AND(5.5&lt;=AB48,AB48&lt;=6.9),"C",IF(AND(4&lt;=AB48,AB48&lt;=5.4),"D",IF(AB48=0,"X","F")))))</f>
        <v>C</v>
      </c>
      <c r="AW48" s="26">
        <f aca="true" t="shared" si="53" ref="AW48:AW57">IF(AND(8.5&lt;=AB48,AB48&lt;=10),4,IF(AND(7&lt;=AB48,AB48&lt;=8.4),3,IF(AND(5.5&lt;=AB48,AB48&lt;=6.9),2,IF(AND(4&lt;=AB48,AB48&lt;=5.4),1,0))))</f>
        <v>2</v>
      </c>
      <c r="AX48" s="23" t="str">
        <f aca="true" t="shared" si="54" ref="AX48:AX57">IF(AND(8.5&lt;=AF48,AF48&lt;=10),"A",IF(AND(7&lt;=AF48,AF48&lt;=8.4),"B",IF(AND(5.5&lt;=AF48,AF48&lt;=6.9),"C",IF(AND(4&lt;=AF48,AF48&lt;=5.4),"D",IF(AF48=0,"X","F")))))</f>
        <v>C</v>
      </c>
      <c r="AY48" s="26">
        <f aca="true" t="shared" si="55" ref="AY48:AY57">IF(AND(8.5&lt;=AF48,AF48&lt;=10),4,IF(AND(7&lt;=AF48,AF48&lt;=8.4),3,IF(AND(5.5&lt;=AF48,AF48&lt;=6.9),2,IF(AND(4&lt;=AF48,AF48&lt;=5.4),1,0))))</f>
        <v>2</v>
      </c>
      <c r="AZ48" s="23" t="str">
        <f aca="true" t="shared" si="56" ref="AZ48:AZ57">IF(AND(8.5&lt;=AJ48,AJ48&lt;=10),"A",IF(AND(7&lt;=AJ48,AJ48&lt;=8.4),"B",IF(AND(5.5&lt;=AJ48,AJ48&lt;=6.9),"C",IF(AND(4&lt;=AJ48,AJ48&lt;=5.4),"D",IF(AJ48=0,"X","F")))))</f>
        <v>X</v>
      </c>
      <c r="BA48" s="26">
        <f aca="true" t="shared" si="57" ref="BA48:BA57">IF(AND(8.5&lt;=AJ48,AJ48&lt;=10),4,IF(AND(7&lt;=AJ48,AJ48&lt;=8.4),3,IF(AND(5.5&lt;=AJ48,AJ48&lt;=6.9),2,IF(AND(4&lt;=AJ48,AJ48&lt;=5.4),1,0))))</f>
        <v>0</v>
      </c>
      <c r="BB48" s="62">
        <f aca="true" t="shared" si="58" ref="BB48:BB57">ROUND((SUMPRODUCT($AM$5:$AY$5,AM48:AY48)/SUM($AM$5:$AY$5)),2)</f>
        <v>2</v>
      </c>
      <c r="BC48" s="24">
        <f aca="true" t="shared" si="59" ref="BC48:BC57">SUMIF(AM48:AY48,$BG$2,$AM$5:$AY$5)</f>
        <v>18</v>
      </c>
      <c r="BD48" s="62">
        <f aca="true" t="shared" si="60" ref="BD48:BD57">ROUND((SUMPRODUCT($AM$5:$AY$5,AM48:AY48)/BC48),2)</f>
        <v>2</v>
      </c>
      <c r="BE48" s="24" t="str">
        <f aca="true" t="shared" si="61" ref="BE48:BE57">IF(AND(3.6&lt;=BD48,BD48&lt;=4),"XuÊt s¾c",IF(AND(3.2&lt;=BD48,BD48&lt;=3.59),"Giái",IF(AND(2.5&lt;=BD48,BD48&lt;=3.19),"Kh¸",IF(AND(2&lt;=BD48,BD48&lt;=2.49),"Trung b×nh",IF(AND(1&lt;=BD48,BD48&lt;=1.99),"Trung b×nh yÕu","KÐm")))))</f>
        <v>Trung b×nh</v>
      </c>
      <c r="BF48" s="15">
        <f>(G48+K48+O48+S48+AI48)/5</f>
        <v>4.7</v>
      </c>
      <c r="BG48" s="1" t="str">
        <f>IF(AND(BF48&gt;=8,BF48&lt;=10),"Giỏi",IF(AND(BF48&gt;=7,BF48&lt;8),"Khá",IF(AND(BF48&gt;=6,BF48&lt;7),"TBK",IF(AND(BF48&gt;=5,BF48&lt;6),"TB","YK"))))</f>
        <v>YK</v>
      </c>
    </row>
    <row r="49" spans="1:59" ht="18" customHeight="1">
      <c r="A49" s="81">
        <v>44</v>
      </c>
      <c r="B49" s="30" t="s">
        <v>149</v>
      </c>
      <c r="C49" s="82" t="s">
        <v>98</v>
      </c>
      <c r="D49" s="124">
        <v>35488</v>
      </c>
      <c r="E49" s="8">
        <v>6</v>
      </c>
      <c r="F49" s="94">
        <v>9</v>
      </c>
      <c r="G49" s="10">
        <v>5</v>
      </c>
      <c r="H49" s="25">
        <f t="shared" si="33"/>
        <v>5.6</v>
      </c>
      <c r="I49" s="8">
        <v>8.3</v>
      </c>
      <c r="J49" s="94">
        <v>8</v>
      </c>
      <c r="K49" s="112">
        <v>7</v>
      </c>
      <c r="L49" s="25">
        <f t="shared" si="35"/>
        <v>7.4</v>
      </c>
      <c r="M49" s="8">
        <v>7</v>
      </c>
      <c r="N49" s="94">
        <v>8</v>
      </c>
      <c r="O49" s="10">
        <v>3</v>
      </c>
      <c r="P49" s="25">
        <f t="shared" si="36"/>
        <v>4.3</v>
      </c>
      <c r="Q49" s="8">
        <v>6.3</v>
      </c>
      <c r="R49" s="94">
        <v>9</v>
      </c>
      <c r="S49" s="10">
        <v>6</v>
      </c>
      <c r="T49" s="25">
        <f t="shared" si="34"/>
        <v>6.4</v>
      </c>
      <c r="U49" s="8">
        <v>3.5</v>
      </c>
      <c r="V49" s="94">
        <v>5</v>
      </c>
      <c r="W49" s="111">
        <v>6</v>
      </c>
      <c r="X49" s="25">
        <f t="shared" si="37"/>
        <v>5.4</v>
      </c>
      <c r="Y49" s="8">
        <v>6</v>
      </c>
      <c r="Z49" s="94">
        <v>8</v>
      </c>
      <c r="AA49" s="10">
        <v>5</v>
      </c>
      <c r="AB49" s="25">
        <f t="shared" si="38"/>
        <v>5.5</v>
      </c>
      <c r="AC49" s="8">
        <v>3.6</v>
      </c>
      <c r="AD49" s="9">
        <v>5</v>
      </c>
      <c r="AE49" s="111">
        <v>4</v>
      </c>
      <c r="AF49" s="25">
        <f t="shared" si="39"/>
        <v>4</v>
      </c>
      <c r="AG49" s="8"/>
      <c r="AH49" s="9"/>
      <c r="AI49" s="10"/>
      <c r="AJ49" s="25">
        <f t="shared" si="40"/>
        <v>0</v>
      </c>
      <c r="AK49" s="11">
        <f t="shared" si="41"/>
        <v>5.46</v>
      </c>
      <c r="AL49" s="23" t="str">
        <f t="shared" si="42"/>
        <v>C</v>
      </c>
      <c r="AM49" s="26">
        <f t="shared" si="43"/>
        <v>2</v>
      </c>
      <c r="AN49" s="23" t="str">
        <f t="shared" si="44"/>
        <v>B</v>
      </c>
      <c r="AO49" s="26">
        <f t="shared" si="45"/>
        <v>3</v>
      </c>
      <c r="AP49" s="23" t="str">
        <f t="shared" si="46"/>
        <v>D</v>
      </c>
      <c r="AQ49" s="26">
        <f t="shared" si="47"/>
        <v>1</v>
      </c>
      <c r="AR49" s="23" t="str">
        <f t="shared" si="48"/>
        <v>C</v>
      </c>
      <c r="AS49" s="26">
        <f t="shared" si="49"/>
        <v>2</v>
      </c>
      <c r="AT49" s="23" t="str">
        <f t="shared" si="50"/>
        <v>D</v>
      </c>
      <c r="AU49" s="26">
        <f t="shared" si="51"/>
        <v>1</v>
      </c>
      <c r="AV49" s="23" t="str">
        <f t="shared" si="52"/>
        <v>C</v>
      </c>
      <c r="AW49" s="26">
        <f t="shared" si="53"/>
        <v>2</v>
      </c>
      <c r="AX49" s="23" t="str">
        <f t="shared" si="54"/>
        <v>D</v>
      </c>
      <c r="AY49" s="26">
        <f t="shared" si="55"/>
        <v>1</v>
      </c>
      <c r="AZ49" s="23" t="str">
        <f t="shared" si="56"/>
        <v>X</v>
      </c>
      <c r="BA49" s="26">
        <f t="shared" si="57"/>
        <v>0</v>
      </c>
      <c r="BB49" s="62">
        <f t="shared" si="58"/>
        <v>1.72</v>
      </c>
      <c r="BC49" s="24">
        <f t="shared" si="59"/>
        <v>18</v>
      </c>
      <c r="BD49" s="62">
        <f t="shared" si="60"/>
        <v>1.72</v>
      </c>
      <c r="BE49" s="24" t="str">
        <f t="shared" si="61"/>
        <v>Trung b×nh yÕu</v>
      </c>
      <c r="BF49" s="15">
        <f>(G49+K49+O49+S49+AI49)/5</f>
        <v>4.2</v>
      </c>
      <c r="BG49" s="1" t="str">
        <f>IF(AND(BF49&gt;=8,BF49&lt;=10),"Giỏi",IF(AND(BF49&gt;=7,BF49&lt;8),"Khá",IF(AND(BF49&gt;=6,BF49&lt;7),"TBK",IF(AND(BF49&gt;=5,BF49&lt;6),"TB","YK"))))</f>
        <v>YK</v>
      </c>
    </row>
    <row r="50" spans="1:59" ht="18" customHeight="1">
      <c r="A50" s="81">
        <v>45</v>
      </c>
      <c r="B50" s="36" t="s">
        <v>65</v>
      </c>
      <c r="C50" s="82" t="s">
        <v>36</v>
      </c>
      <c r="D50" s="37">
        <v>35758</v>
      </c>
      <c r="E50" s="8">
        <v>6</v>
      </c>
      <c r="F50" s="94">
        <v>5</v>
      </c>
      <c r="G50" s="10">
        <v>0</v>
      </c>
      <c r="H50" s="25">
        <f aca="true" t="shared" si="62" ref="H50:H57">ROUND((E50*0.2+F50*0.1+G50*0.7),1)</f>
        <v>1.7</v>
      </c>
      <c r="I50" s="58"/>
      <c r="J50" s="100"/>
      <c r="K50" s="93"/>
      <c r="L50" s="25">
        <f t="shared" si="35"/>
        <v>0</v>
      </c>
      <c r="M50" s="58"/>
      <c r="N50" s="100"/>
      <c r="O50" s="60"/>
      <c r="P50" s="25">
        <f t="shared" si="36"/>
        <v>0</v>
      </c>
      <c r="Q50" s="8">
        <v>5</v>
      </c>
      <c r="R50" s="94">
        <v>6</v>
      </c>
      <c r="S50" s="111">
        <v>0</v>
      </c>
      <c r="T50" s="25">
        <f aca="true" t="shared" si="63" ref="T50:T57">ROUND((Q50*0.2+R50*0.1+S50*0.7),1)</f>
        <v>1.6</v>
      </c>
      <c r="U50" s="58"/>
      <c r="V50" s="100"/>
      <c r="W50" s="93"/>
      <c r="X50" s="25">
        <f t="shared" si="37"/>
        <v>0</v>
      </c>
      <c r="Y50" s="8">
        <v>5.5</v>
      </c>
      <c r="Z50" s="94">
        <v>3</v>
      </c>
      <c r="AA50" s="111">
        <v>0</v>
      </c>
      <c r="AB50" s="25">
        <f t="shared" si="38"/>
        <v>1.4</v>
      </c>
      <c r="AC50" s="58"/>
      <c r="AD50" s="59"/>
      <c r="AE50" s="93"/>
      <c r="AF50" s="25">
        <f t="shared" si="39"/>
        <v>0</v>
      </c>
      <c r="AG50" s="8"/>
      <c r="AH50" s="9"/>
      <c r="AI50" s="10"/>
      <c r="AJ50" s="25">
        <f t="shared" si="40"/>
        <v>0</v>
      </c>
      <c r="AK50" s="11">
        <f t="shared" si="41"/>
        <v>0.62</v>
      </c>
      <c r="AL50" s="23" t="str">
        <f t="shared" si="42"/>
        <v>F</v>
      </c>
      <c r="AM50" s="26">
        <f t="shared" si="43"/>
        <v>0</v>
      </c>
      <c r="AN50" s="23" t="str">
        <f t="shared" si="44"/>
        <v>X</v>
      </c>
      <c r="AO50" s="26">
        <f t="shared" si="45"/>
        <v>0</v>
      </c>
      <c r="AP50" s="23" t="str">
        <f t="shared" si="46"/>
        <v>X</v>
      </c>
      <c r="AQ50" s="26">
        <f t="shared" si="47"/>
        <v>0</v>
      </c>
      <c r="AR50" s="23" t="str">
        <f t="shared" si="48"/>
        <v>F</v>
      </c>
      <c r="AS50" s="26">
        <f t="shared" si="49"/>
        <v>0</v>
      </c>
      <c r="AT50" s="23" t="str">
        <f t="shared" si="50"/>
        <v>X</v>
      </c>
      <c r="AU50" s="26">
        <f t="shared" si="51"/>
        <v>0</v>
      </c>
      <c r="AV50" s="23" t="str">
        <f t="shared" si="52"/>
        <v>F</v>
      </c>
      <c r="AW50" s="26">
        <f t="shared" si="53"/>
        <v>0</v>
      </c>
      <c r="AX50" s="23" t="str">
        <f t="shared" si="54"/>
        <v>X</v>
      </c>
      <c r="AY50" s="26">
        <f t="shared" si="55"/>
        <v>0</v>
      </c>
      <c r="AZ50" s="23" t="str">
        <f t="shared" si="56"/>
        <v>X</v>
      </c>
      <c r="BA50" s="26">
        <f t="shared" si="57"/>
        <v>0</v>
      </c>
      <c r="BB50" s="62">
        <f t="shared" si="58"/>
        <v>0</v>
      </c>
      <c r="BC50" s="24">
        <f t="shared" si="59"/>
        <v>0</v>
      </c>
      <c r="BD50" s="62" t="e">
        <f t="shared" si="60"/>
        <v>#DIV/0!</v>
      </c>
      <c r="BE50" s="24" t="e">
        <f t="shared" si="61"/>
        <v>#DIV/0!</v>
      </c>
      <c r="BF50" s="15">
        <f>(G50+K50+O50+S50+AI50)/5</f>
        <v>0</v>
      </c>
      <c r="BG50" s="1" t="str">
        <f>IF(AND(BF50&gt;=8,BF50&lt;=10),"Giỏi",IF(AND(BF50&gt;=7,BF50&lt;8),"Khá",IF(AND(BF50&gt;=6,BF50&lt;7),"TBK",IF(AND(BF50&gt;=5,BF50&lt;6),"TB","YK"))))</f>
        <v>YK</v>
      </c>
    </row>
    <row r="51" spans="1:59" ht="18" customHeight="1">
      <c r="A51" s="81">
        <v>46</v>
      </c>
      <c r="B51" s="30" t="s">
        <v>131</v>
      </c>
      <c r="C51" s="82" t="s">
        <v>9</v>
      </c>
      <c r="D51" s="37">
        <v>35689</v>
      </c>
      <c r="E51" s="8">
        <v>3.3</v>
      </c>
      <c r="F51" s="94">
        <v>7</v>
      </c>
      <c r="G51" s="10">
        <v>2</v>
      </c>
      <c r="H51" s="25">
        <f t="shared" si="62"/>
        <v>2.8</v>
      </c>
      <c r="I51" s="58"/>
      <c r="J51" s="100"/>
      <c r="K51" s="93"/>
      <c r="L51" s="25">
        <f t="shared" si="35"/>
        <v>0</v>
      </c>
      <c r="M51" s="8">
        <v>6</v>
      </c>
      <c r="N51" s="94">
        <v>7</v>
      </c>
      <c r="O51" s="10">
        <v>5</v>
      </c>
      <c r="P51" s="25">
        <f t="shared" si="36"/>
        <v>5.4</v>
      </c>
      <c r="Q51" s="8">
        <v>5</v>
      </c>
      <c r="R51" s="94">
        <v>6</v>
      </c>
      <c r="S51" s="111">
        <v>0</v>
      </c>
      <c r="T51" s="25">
        <f t="shared" si="63"/>
        <v>1.6</v>
      </c>
      <c r="U51" s="58"/>
      <c r="V51" s="100"/>
      <c r="W51" s="93"/>
      <c r="X51" s="25">
        <f t="shared" si="37"/>
        <v>0</v>
      </c>
      <c r="Y51" s="8">
        <v>5.5</v>
      </c>
      <c r="Z51" s="94">
        <v>3</v>
      </c>
      <c r="AA51" s="111">
        <v>0</v>
      </c>
      <c r="AB51" s="25">
        <f t="shared" si="38"/>
        <v>1.4</v>
      </c>
      <c r="AC51" s="58"/>
      <c r="AD51" s="59"/>
      <c r="AE51" s="93"/>
      <c r="AF51" s="25">
        <f t="shared" si="39"/>
        <v>0</v>
      </c>
      <c r="AG51" s="8"/>
      <c r="AH51" s="9"/>
      <c r="AI51" s="10"/>
      <c r="AJ51" s="25">
        <f t="shared" si="40"/>
        <v>0</v>
      </c>
      <c r="AK51" s="11">
        <f t="shared" si="41"/>
        <v>1.4</v>
      </c>
      <c r="AL51" s="23" t="str">
        <f t="shared" si="42"/>
        <v>F</v>
      </c>
      <c r="AM51" s="26">
        <f t="shared" si="43"/>
        <v>0</v>
      </c>
      <c r="AN51" s="23" t="str">
        <f t="shared" si="44"/>
        <v>X</v>
      </c>
      <c r="AO51" s="26">
        <f t="shared" si="45"/>
        <v>0</v>
      </c>
      <c r="AP51" s="23" t="str">
        <f t="shared" si="46"/>
        <v>D</v>
      </c>
      <c r="AQ51" s="26">
        <f t="shared" si="47"/>
        <v>1</v>
      </c>
      <c r="AR51" s="23" t="str">
        <f t="shared" si="48"/>
        <v>F</v>
      </c>
      <c r="AS51" s="26">
        <f t="shared" si="49"/>
        <v>0</v>
      </c>
      <c r="AT51" s="23" t="str">
        <f t="shared" si="50"/>
        <v>X</v>
      </c>
      <c r="AU51" s="26">
        <f t="shared" si="51"/>
        <v>0</v>
      </c>
      <c r="AV51" s="23" t="str">
        <f t="shared" si="52"/>
        <v>F</v>
      </c>
      <c r="AW51" s="26">
        <f t="shared" si="53"/>
        <v>0</v>
      </c>
      <c r="AX51" s="23" t="str">
        <f t="shared" si="54"/>
        <v>X</v>
      </c>
      <c r="AY51" s="26">
        <f t="shared" si="55"/>
        <v>0</v>
      </c>
      <c r="AZ51" s="23" t="str">
        <f t="shared" si="56"/>
        <v>X</v>
      </c>
      <c r="BA51" s="26">
        <f t="shared" si="57"/>
        <v>0</v>
      </c>
      <c r="BB51" s="62">
        <f t="shared" si="58"/>
        <v>0.11</v>
      </c>
      <c r="BC51" s="24">
        <f t="shared" si="59"/>
        <v>2</v>
      </c>
      <c r="BD51" s="62">
        <f t="shared" si="60"/>
        <v>1</v>
      </c>
      <c r="BE51" s="24" t="str">
        <f t="shared" si="61"/>
        <v>Trung b×nh yÕu</v>
      </c>
      <c r="BF51" s="15">
        <f>(G51+K51+O51+S51+AI51)/5</f>
        <v>1.4</v>
      </c>
      <c r="BG51" s="1" t="str">
        <f>IF(AND(BF51&gt;=8,BF51&lt;=10),"Giỏi",IF(AND(BF51&gt;=7,BF51&lt;8),"Khá",IF(AND(BF51&gt;=6,BF51&lt;7),"TBK",IF(AND(BF51&gt;=5,BF51&lt;6),"TB","YK"))))</f>
        <v>YK</v>
      </c>
    </row>
    <row r="52" spans="1:59" ht="18" customHeight="1">
      <c r="A52" s="81">
        <v>47</v>
      </c>
      <c r="B52" s="44" t="s">
        <v>231</v>
      </c>
      <c r="C52" s="84" t="s">
        <v>15</v>
      </c>
      <c r="D52" s="41">
        <v>35744</v>
      </c>
      <c r="E52" s="58"/>
      <c r="F52" s="100"/>
      <c r="G52" s="60"/>
      <c r="H52" s="25">
        <f t="shared" si="62"/>
        <v>0</v>
      </c>
      <c r="I52" s="58"/>
      <c r="J52" s="100"/>
      <c r="K52" s="93"/>
      <c r="L52" s="25">
        <f t="shared" si="35"/>
        <v>0</v>
      </c>
      <c r="M52" s="8">
        <v>7</v>
      </c>
      <c r="N52" s="94">
        <v>8</v>
      </c>
      <c r="O52" s="10">
        <v>3</v>
      </c>
      <c r="P52" s="25">
        <f t="shared" si="36"/>
        <v>4.3</v>
      </c>
      <c r="Q52" s="58"/>
      <c r="R52" s="100"/>
      <c r="S52" s="93"/>
      <c r="T52" s="25">
        <f t="shared" si="63"/>
        <v>0</v>
      </c>
      <c r="U52" s="8">
        <v>4</v>
      </c>
      <c r="V52" s="94">
        <v>5</v>
      </c>
      <c r="W52" s="111">
        <v>0</v>
      </c>
      <c r="X52" s="25">
        <f t="shared" si="37"/>
        <v>1.3</v>
      </c>
      <c r="Y52" s="58"/>
      <c r="Z52" s="100"/>
      <c r="AA52" s="60"/>
      <c r="AB52" s="25">
        <f t="shared" si="38"/>
        <v>0</v>
      </c>
      <c r="AC52" s="58"/>
      <c r="AD52" s="59"/>
      <c r="AE52" s="93"/>
      <c r="AF52" s="25">
        <f t="shared" si="39"/>
        <v>0</v>
      </c>
      <c r="AG52" s="8"/>
      <c r="AH52" s="9"/>
      <c r="AI52" s="10"/>
      <c r="AJ52" s="25">
        <f t="shared" si="40"/>
        <v>0</v>
      </c>
      <c r="AK52" s="11">
        <f t="shared" si="41"/>
        <v>0.62</v>
      </c>
      <c r="AL52" s="23" t="str">
        <f t="shared" si="42"/>
        <v>X</v>
      </c>
      <c r="AM52" s="26">
        <f t="shared" si="43"/>
        <v>0</v>
      </c>
      <c r="AN52" s="23" t="str">
        <f t="shared" si="44"/>
        <v>X</v>
      </c>
      <c r="AO52" s="26">
        <f t="shared" si="45"/>
        <v>0</v>
      </c>
      <c r="AP52" s="23" t="str">
        <f t="shared" si="46"/>
        <v>D</v>
      </c>
      <c r="AQ52" s="26">
        <f t="shared" si="47"/>
        <v>1</v>
      </c>
      <c r="AR52" s="23" t="str">
        <f t="shared" si="48"/>
        <v>X</v>
      </c>
      <c r="AS52" s="26">
        <f t="shared" si="49"/>
        <v>0</v>
      </c>
      <c r="AT52" s="23" t="str">
        <f t="shared" si="50"/>
        <v>F</v>
      </c>
      <c r="AU52" s="26">
        <f t="shared" si="51"/>
        <v>0</v>
      </c>
      <c r="AV52" s="23" t="str">
        <f t="shared" si="52"/>
        <v>X</v>
      </c>
      <c r="AW52" s="26">
        <f t="shared" si="53"/>
        <v>0</v>
      </c>
      <c r="AX52" s="23" t="str">
        <f t="shared" si="54"/>
        <v>X</v>
      </c>
      <c r="AY52" s="26">
        <f t="shared" si="55"/>
        <v>0</v>
      </c>
      <c r="AZ52" s="23" t="str">
        <f t="shared" si="56"/>
        <v>X</v>
      </c>
      <c r="BA52" s="26">
        <f t="shared" si="57"/>
        <v>0</v>
      </c>
      <c r="BB52" s="62">
        <f t="shared" si="58"/>
        <v>0.11</v>
      </c>
      <c r="BC52" s="24">
        <f t="shared" si="59"/>
        <v>2</v>
      </c>
      <c r="BD52" s="62">
        <f t="shared" si="60"/>
        <v>1</v>
      </c>
      <c r="BE52" s="24" t="str">
        <f t="shared" si="61"/>
        <v>Trung b×nh yÕu</v>
      </c>
      <c r="BF52" s="15">
        <f>(G52+K52+O52+S52+AI52)/5</f>
        <v>0.6</v>
      </c>
      <c r="BG52" s="1" t="str">
        <f>IF(AND(BF52&gt;=8,BF52&lt;=10),"Giỏi",IF(AND(BF52&gt;=7,BF52&lt;8),"Khá",IF(AND(BF52&gt;=6,BF52&lt;7),"TBK",IF(AND(BF52&gt;=5,BF52&lt;6),"TB","YK"))))</f>
        <v>YK</v>
      </c>
    </row>
    <row r="53" spans="1:58" ht="18" customHeight="1">
      <c r="A53" s="81">
        <v>48</v>
      </c>
      <c r="B53" s="33" t="s">
        <v>33</v>
      </c>
      <c r="C53" s="114" t="s">
        <v>202</v>
      </c>
      <c r="D53" s="115">
        <v>35727</v>
      </c>
      <c r="E53" s="8">
        <v>5.7</v>
      </c>
      <c r="F53" s="94">
        <v>7</v>
      </c>
      <c r="G53" s="111">
        <v>0</v>
      </c>
      <c r="H53" s="25">
        <f t="shared" si="62"/>
        <v>1.8</v>
      </c>
      <c r="I53" s="58"/>
      <c r="J53" s="100"/>
      <c r="K53" s="93"/>
      <c r="L53" s="25">
        <f t="shared" si="35"/>
        <v>0</v>
      </c>
      <c r="M53" s="8">
        <v>6.5</v>
      </c>
      <c r="N53" s="94">
        <v>7</v>
      </c>
      <c r="O53" s="10">
        <v>3</v>
      </c>
      <c r="P53" s="25">
        <f t="shared" si="36"/>
        <v>4.1</v>
      </c>
      <c r="Q53" s="58"/>
      <c r="R53" s="100"/>
      <c r="S53" s="93"/>
      <c r="T53" s="25">
        <f t="shared" si="63"/>
        <v>0</v>
      </c>
      <c r="U53" s="58"/>
      <c r="V53" s="100"/>
      <c r="W53" s="93"/>
      <c r="X53" s="25">
        <f t="shared" si="37"/>
        <v>0</v>
      </c>
      <c r="Y53" s="8">
        <v>5.5</v>
      </c>
      <c r="Z53" s="94">
        <v>6</v>
      </c>
      <c r="AA53" s="10">
        <v>5.5</v>
      </c>
      <c r="AB53" s="25">
        <f t="shared" si="38"/>
        <v>5.6</v>
      </c>
      <c r="AC53" s="8">
        <v>2.9</v>
      </c>
      <c r="AD53" s="9">
        <v>2</v>
      </c>
      <c r="AE53" s="111">
        <v>0</v>
      </c>
      <c r="AF53" s="25">
        <f t="shared" si="39"/>
        <v>0.8</v>
      </c>
      <c r="AG53" s="8"/>
      <c r="AH53" s="9"/>
      <c r="AI53" s="10"/>
      <c r="AJ53" s="25">
        <f t="shared" si="40"/>
        <v>0</v>
      </c>
      <c r="AK53" s="11">
        <f t="shared" si="41"/>
        <v>1.56</v>
      </c>
      <c r="AL53" s="23" t="str">
        <f t="shared" si="42"/>
        <v>F</v>
      </c>
      <c r="AM53" s="26">
        <f t="shared" si="43"/>
        <v>0</v>
      </c>
      <c r="AN53" s="23" t="str">
        <f t="shared" si="44"/>
        <v>X</v>
      </c>
      <c r="AO53" s="26">
        <f t="shared" si="45"/>
        <v>0</v>
      </c>
      <c r="AP53" s="23" t="str">
        <f t="shared" si="46"/>
        <v>D</v>
      </c>
      <c r="AQ53" s="26">
        <f t="shared" si="47"/>
        <v>1</v>
      </c>
      <c r="AR53" s="23" t="str">
        <f t="shared" si="48"/>
        <v>X</v>
      </c>
      <c r="AS53" s="26">
        <f t="shared" si="49"/>
        <v>0</v>
      </c>
      <c r="AT53" s="23" t="str">
        <f t="shared" si="50"/>
        <v>X</v>
      </c>
      <c r="AU53" s="26">
        <f t="shared" si="51"/>
        <v>0</v>
      </c>
      <c r="AV53" s="23" t="str">
        <f t="shared" si="52"/>
        <v>C</v>
      </c>
      <c r="AW53" s="26">
        <f t="shared" si="53"/>
        <v>2</v>
      </c>
      <c r="AX53" s="23" t="str">
        <f t="shared" si="54"/>
        <v>F</v>
      </c>
      <c r="AY53" s="26">
        <f t="shared" si="55"/>
        <v>0</v>
      </c>
      <c r="AZ53" s="23" t="str">
        <f t="shared" si="56"/>
        <v>X</v>
      </c>
      <c r="BA53" s="26">
        <f t="shared" si="57"/>
        <v>0</v>
      </c>
      <c r="BB53" s="62">
        <f t="shared" si="58"/>
        <v>0.33</v>
      </c>
      <c r="BC53" s="24">
        <f t="shared" si="59"/>
        <v>4</v>
      </c>
      <c r="BD53" s="62">
        <f t="shared" si="60"/>
        <v>1.5</v>
      </c>
      <c r="BE53" s="24" t="str">
        <f t="shared" si="61"/>
        <v>Trung b×nh yÕu</v>
      </c>
      <c r="BF53" s="15"/>
    </row>
    <row r="54" spans="1:59" ht="18" customHeight="1">
      <c r="A54" s="81">
        <v>49</v>
      </c>
      <c r="B54" s="98" t="s">
        <v>103</v>
      </c>
      <c r="C54" s="82" t="s">
        <v>18</v>
      </c>
      <c r="D54" s="32">
        <v>35481</v>
      </c>
      <c r="E54" s="8">
        <v>5.7</v>
      </c>
      <c r="F54" s="94">
        <v>5</v>
      </c>
      <c r="G54" s="10">
        <v>0</v>
      </c>
      <c r="H54" s="25">
        <f t="shared" si="62"/>
        <v>1.6</v>
      </c>
      <c r="I54" s="58"/>
      <c r="J54" s="100"/>
      <c r="K54" s="93"/>
      <c r="L54" s="25">
        <f t="shared" si="35"/>
        <v>0</v>
      </c>
      <c r="M54" s="58"/>
      <c r="N54" s="100"/>
      <c r="O54" s="60"/>
      <c r="P54" s="25">
        <f t="shared" si="36"/>
        <v>0</v>
      </c>
      <c r="Q54" s="8">
        <v>5.7</v>
      </c>
      <c r="R54" s="94">
        <v>5</v>
      </c>
      <c r="S54" s="111">
        <v>0</v>
      </c>
      <c r="T54" s="25">
        <f t="shared" si="63"/>
        <v>1.6</v>
      </c>
      <c r="U54" s="8">
        <v>2.5</v>
      </c>
      <c r="V54" s="94">
        <v>4</v>
      </c>
      <c r="W54" s="111">
        <v>0</v>
      </c>
      <c r="X54" s="25">
        <f t="shared" si="37"/>
        <v>0.9</v>
      </c>
      <c r="Y54" s="58"/>
      <c r="Z54" s="100"/>
      <c r="AA54" s="60"/>
      <c r="AB54" s="25">
        <f t="shared" si="38"/>
        <v>0</v>
      </c>
      <c r="AC54" s="58"/>
      <c r="AD54" s="59"/>
      <c r="AE54" s="93"/>
      <c r="AF54" s="25">
        <f t="shared" si="39"/>
        <v>0</v>
      </c>
      <c r="AG54" s="8"/>
      <c r="AH54" s="9"/>
      <c r="AI54" s="10"/>
      <c r="AJ54" s="25">
        <f t="shared" si="40"/>
        <v>0</v>
      </c>
      <c r="AK54" s="11">
        <f t="shared" si="41"/>
        <v>0.54</v>
      </c>
      <c r="AL54" s="23" t="str">
        <f t="shared" si="42"/>
        <v>F</v>
      </c>
      <c r="AM54" s="26">
        <f t="shared" si="43"/>
        <v>0</v>
      </c>
      <c r="AN54" s="23" t="str">
        <f t="shared" si="44"/>
        <v>X</v>
      </c>
      <c r="AO54" s="26">
        <f t="shared" si="45"/>
        <v>0</v>
      </c>
      <c r="AP54" s="23" t="str">
        <f t="shared" si="46"/>
        <v>X</v>
      </c>
      <c r="AQ54" s="26">
        <f t="shared" si="47"/>
        <v>0</v>
      </c>
      <c r="AR54" s="23" t="str">
        <f t="shared" si="48"/>
        <v>F</v>
      </c>
      <c r="AS54" s="26">
        <f t="shared" si="49"/>
        <v>0</v>
      </c>
      <c r="AT54" s="23" t="str">
        <f t="shared" si="50"/>
        <v>F</v>
      </c>
      <c r="AU54" s="26">
        <f t="shared" si="51"/>
        <v>0</v>
      </c>
      <c r="AV54" s="23" t="str">
        <f t="shared" si="52"/>
        <v>X</v>
      </c>
      <c r="AW54" s="26">
        <f t="shared" si="53"/>
        <v>0</v>
      </c>
      <c r="AX54" s="23" t="str">
        <f t="shared" si="54"/>
        <v>X</v>
      </c>
      <c r="AY54" s="26">
        <f t="shared" si="55"/>
        <v>0</v>
      </c>
      <c r="AZ54" s="23" t="str">
        <f t="shared" si="56"/>
        <v>X</v>
      </c>
      <c r="BA54" s="26">
        <f t="shared" si="57"/>
        <v>0</v>
      </c>
      <c r="BB54" s="62">
        <f t="shared" si="58"/>
        <v>0</v>
      </c>
      <c r="BC54" s="24">
        <f t="shared" si="59"/>
        <v>0</v>
      </c>
      <c r="BD54" s="62" t="e">
        <f t="shared" si="60"/>
        <v>#DIV/0!</v>
      </c>
      <c r="BE54" s="24" t="e">
        <f t="shared" si="61"/>
        <v>#DIV/0!</v>
      </c>
      <c r="BF54" s="15">
        <f>(G54+K54+O54+S54+AI54)/5</f>
        <v>0</v>
      </c>
      <c r="BG54" s="1" t="str">
        <f>IF(AND(BF54&gt;=8,BF54&lt;=10),"Giỏi",IF(AND(BF54&gt;=7,BF54&lt;8),"Khá",IF(AND(BF54&gt;=6,BF54&lt;7),"TBK",IF(AND(BF54&gt;=5,BF54&lt;6),"TB","YK"))))</f>
        <v>YK</v>
      </c>
    </row>
    <row r="55" spans="1:59" ht="18" customHeight="1">
      <c r="A55" s="81">
        <v>50</v>
      </c>
      <c r="B55" s="99" t="s">
        <v>174</v>
      </c>
      <c r="C55" s="84" t="s">
        <v>9</v>
      </c>
      <c r="D55" s="41">
        <v>35684</v>
      </c>
      <c r="E55" s="8">
        <v>5.7</v>
      </c>
      <c r="F55" s="94">
        <v>8</v>
      </c>
      <c r="G55" s="10">
        <v>0</v>
      </c>
      <c r="H55" s="25">
        <f t="shared" si="62"/>
        <v>1.9</v>
      </c>
      <c r="I55" s="58"/>
      <c r="J55" s="100"/>
      <c r="K55" s="93"/>
      <c r="L55" s="25">
        <f t="shared" si="35"/>
        <v>0</v>
      </c>
      <c r="M55" s="58"/>
      <c r="N55" s="100"/>
      <c r="O55" s="60"/>
      <c r="P55" s="25">
        <f t="shared" si="36"/>
        <v>0</v>
      </c>
      <c r="Q55" s="58"/>
      <c r="R55" s="100"/>
      <c r="S55" s="93"/>
      <c r="T55" s="25">
        <f t="shared" si="63"/>
        <v>0</v>
      </c>
      <c r="U55" s="8">
        <v>4</v>
      </c>
      <c r="V55" s="94">
        <v>5</v>
      </c>
      <c r="W55" s="111">
        <v>0</v>
      </c>
      <c r="X55" s="25">
        <f t="shared" si="37"/>
        <v>1.3</v>
      </c>
      <c r="Y55" s="58"/>
      <c r="Z55" s="100"/>
      <c r="AA55" s="60"/>
      <c r="AB55" s="25">
        <f t="shared" si="38"/>
        <v>0</v>
      </c>
      <c r="AC55" s="58"/>
      <c r="AD55" s="59"/>
      <c r="AE55" s="93"/>
      <c r="AF55" s="25">
        <f t="shared" si="39"/>
        <v>0</v>
      </c>
      <c r="AG55" s="8"/>
      <c r="AH55" s="9"/>
      <c r="AI55" s="10"/>
      <c r="AJ55" s="25">
        <f t="shared" si="40"/>
        <v>0</v>
      </c>
      <c r="AK55" s="11">
        <f t="shared" si="41"/>
        <v>0.46</v>
      </c>
      <c r="AL55" s="23" t="str">
        <f t="shared" si="42"/>
        <v>F</v>
      </c>
      <c r="AM55" s="26">
        <f t="shared" si="43"/>
        <v>0</v>
      </c>
      <c r="AN55" s="23" t="str">
        <f t="shared" si="44"/>
        <v>X</v>
      </c>
      <c r="AO55" s="26">
        <f t="shared" si="45"/>
        <v>0</v>
      </c>
      <c r="AP55" s="23" t="str">
        <f t="shared" si="46"/>
        <v>X</v>
      </c>
      <c r="AQ55" s="26">
        <f t="shared" si="47"/>
        <v>0</v>
      </c>
      <c r="AR55" s="23" t="str">
        <f t="shared" si="48"/>
        <v>X</v>
      </c>
      <c r="AS55" s="26">
        <f t="shared" si="49"/>
        <v>0</v>
      </c>
      <c r="AT55" s="23" t="str">
        <f t="shared" si="50"/>
        <v>F</v>
      </c>
      <c r="AU55" s="26">
        <f t="shared" si="51"/>
        <v>0</v>
      </c>
      <c r="AV55" s="23" t="str">
        <f t="shared" si="52"/>
        <v>X</v>
      </c>
      <c r="AW55" s="26">
        <f t="shared" si="53"/>
        <v>0</v>
      </c>
      <c r="AX55" s="23" t="str">
        <f t="shared" si="54"/>
        <v>X</v>
      </c>
      <c r="AY55" s="26">
        <f t="shared" si="55"/>
        <v>0</v>
      </c>
      <c r="AZ55" s="23" t="str">
        <f t="shared" si="56"/>
        <v>X</v>
      </c>
      <c r="BA55" s="26">
        <f t="shared" si="57"/>
        <v>0</v>
      </c>
      <c r="BB55" s="62">
        <f t="shared" si="58"/>
        <v>0</v>
      </c>
      <c r="BC55" s="24">
        <f t="shared" si="59"/>
        <v>0</v>
      </c>
      <c r="BD55" s="62" t="e">
        <f t="shared" si="60"/>
        <v>#DIV/0!</v>
      </c>
      <c r="BE55" s="24" t="e">
        <f t="shared" si="61"/>
        <v>#DIV/0!</v>
      </c>
      <c r="BF55" s="15">
        <f>(G55+K55+O55+S55+AI55)/5</f>
        <v>0</v>
      </c>
      <c r="BG55" s="1" t="str">
        <f>IF(AND(BF55&gt;=8,BF55&lt;=10),"Giỏi",IF(AND(BF55&gt;=7,BF55&lt;8),"Khá",IF(AND(BF55&gt;=6,BF55&lt;7),"TBK",IF(AND(BF55&gt;=5,BF55&lt;6),"TB","YK"))))</f>
        <v>YK</v>
      </c>
    </row>
    <row r="56" spans="1:58" ht="18" customHeight="1">
      <c r="A56" s="81">
        <v>51</v>
      </c>
      <c r="B56" s="48" t="s">
        <v>33</v>
      </c>
      <c r="C56" s="84" t="s">
        <v>196</v>
      </c>
      <c r="D56" s="41">
        <v>34784</v>
      </c>
      <c r="E56" s="8">
        <v>6.3</v>
      </c>
      <c r="F56" s="94">
        <v>7</v>
      </c>
      <c r="G56" s="10">
        <v>2</v>
      </c>
      <c r="H56" s="25">
        <f t="shared" si="62"/>
        <v>3.4</v>
      </c>
      <c r="I56" s="58"/>
      <c r="J56" s="100"/>
      <c r="K56" s="93"/>
      <c r="L56" s="25">
        <f t="shared" si="35"/>
        <v>0</v>
      </c>
      <c r="M56" s="8">
        <v>7.5</v>
      </c>
      <c r="N56" s="94">
        <v>8</v>
      </c>
      <c r="O56" s="10">
        <v>5</v>
      </c>
      <c r="P56" s="25">
        <f t="shared" si="36"/>
        <v>5.8</v>
      </c>
      <c r="Q56" s="8">
        <v>6</v>
      </c>
      <c r="R56" s="94">
        <v>6</v>
      </c>
      <c r="S56" s="10">
        <v>5</v>
      </c>
      <c r="T56" s="25">
        <f t="shared" si="63"/>
        <v>5.3</v>
      </c>
      <c r="U56" s="58"/>
      <c r="V56" s="100"/>
      <c r="W56" s="93"/>
      <c r="X56" s="25">
        <f t="shared" si="37"/>
        <v>0</v>
      </c>
      <c r="Y56" s="8">
        <v>6.5</v>
      </c>
      <c r="Z56" s="94">
        <v>7</v>
      </c>
      <c r="AA56" s="10">
        <v>4</v>
      </c>
      <c r="AB56" s="25">
        <f t="shared" si="38"/>
        <v>4.8</v>
      </c>
      <c r="AC56" s="8">
        <v>2.5</v>
      </c>
      <c r="AD56" s="9">
        <v>3</v>
      </c>
      <c r="AE56" s="111">
        <v>0</v>
      </c>
      <c r="AF56" s="25">
        <f t="shared" si="39"/>
        <v>0.8</v>
      </c>
      <c r="AG56" s="8"/>
      <c r="AH56" s="9"/>
      <c r="AI56" s="10"/>
      <c r="AJ56" s="25">
        <f t="shared" si="40"/>
        <v>0</v>
      </c>
      <c r="AK56" s="11">
        <f t="shared" si="41"/>
        <v>2.51</v>
      </c>
      <c r="AL56" s="23" t="str">
        <f t="shared" si="42"/>
        <v>F</v>
      </c>
      <c r="AM56" s="26">
        <f t="shared" si="43"/>
        <v>0</v>
      </c>
      <c r="AN56" s="23" t="str">
        <f t="shared" si="44"/>
        <v>X</v>
      </c>
      <c r="AO56" s="26">
        <f t="shared" si="45"/>
        <v>0</v>
      </c>
      <c r="AP56" s="23" t="str">
        <f t="shared" si="46"/>
        <v>C</v>
      </c>
      <c r="AQ56" s="26">
        <f t="shared" si="47"/>
        <v>2</v>
      </c>
      <c r="AR56" s="23" t="str">
        <f t="shared" si="48"/>
        <v>D</v>
      </c>
      <c r="AS56" s="26">
        <f t="shared" si="49"/>
        <v>1</v>
      </c>
      <c r="AT56" s="23" t="str">
        <f t="shared" si="50"/>
        <v>X</v>
      </c>
      <c r="AU56" s="26">
        <f t="shared" si="51"/>
        <v>0</v>
      </c>
      <c r="AV56" s="23" t="str">
        <f t="shared" si="52"/>
        <v>D</v>
      </c>
      <c r="AW56" s="26">
        <f t="shared" si="53"/>
        <v>1</v>
      </c>
      <c r="AX56" s="23" t="str">
        <f t="shared" si="54"/>
        <v>F</v>
      </c>
      <c r="AY56" s="26">
        <f t="shared" si="55"/>
        <v>0</v>
      </c>
      <c r="AZ56" s="23" t="str">
        <f t="shared" si="56"/>
        <v>X</v>
      </c>
      <c r="BA56" s="26">
        <f t="shared" si="57"/>
        <v>0</v>
      </c>
      <c r="BB56" s="62">
        <f t="shared" si="58"/>
        <v>0.44</v>
      </c>
      <c r="BC56" s="24">
        <f t="shared" si="59"/>
        <v>6</v>
      </c>
      <c r="BD56" s="62">
        <f t="shared" si="60"/>
        <v>1.33</v>
      </c>
      <c r="BE56" s="24" t="str">
        <f t="shared" si="61"/>
        <v>Trung b×nh yÕu</v>
      </c>
      <c r="BF56" s="15"/>
    </row>
    <row r="57" spans="1:59" ht="18" customHeight="1">
      <c r="A57" s="81">
        <v>52</v>
      </c>
      <c r="B57" s="98" t="s">
        <v>132</v>
      </c>
      <c r="C57" s="82" t="s">
        <v>9</v>
      </c>
      <c r="D57" s="32">
        <v>35642</v>
      </c>
      <c r="E57" s="8">
        <v>4.7</v>
      </c>
      <c r="F57" s="94">
        <v>7</v>
      </c>
      <c r="G57" s="10">
        <v>0</v>
      </c>
      <c r="H57" s="25">
        <f t="shared" si="62"/>
        <v>1.6</v>
      </c>
      <c r="I57" s="58"/>
      <c r="J57" s="100"/>
      <c r="K57" s="93"/>
      <c r="L57" s="25">
        <f t="shared" si="35"/>
        <v>0</v>
      </c>
      <c r="M57" s="58"/>
      <c r="N57" s="100"/>
      <c r="O57" s="60"/>
      <c r="P57" s="25">
        <f t="shared" si="36"/>
        <v>0</v>
      </c>
      <c r="Q57" s="8">
        <v>4.7</v>
      </c>
      <c r="R57" s="94">
        <v>4</v>
      </c>
      <c r="S57" s="111">
        <v>0</v>
      </c>
      <c r="T57" s="25">
        <f t="shared" si="63"/>
        <v>1.3</v>
      </c>
      <c r="U57" s="58">
        <v>4</v>
      </c>
      <c r="V57" s="100">
        <v>5</v>
      </c>
      <c r="W57" s="93">
        <v>0</v>
      </c>
      <c r="X57" s="25">
        <f t="shared" si="37"/>
        <v>1.3</v>
      </c>
      <c r="Y57" s="58"/>
      <c r="Z57" s="100"/>
      <c r="AA57" s="93"/>
      <c r="AB57" s="25">
        <f t="shared" si="38"/>
        <v>0</v>
      </c>
      <c r="AC57" s="136">
        <v>5</v>
      </c>
      <c r="AD57" s="138">
        <v>5</v>
      </c>
      <c r="AE57" s="111">
        <v>0</v>
      </c>
      <c r="AF57" s="25">
        <f t="shared" si="39"/>
        <v>1.5</v>
      </c>
      <c r="AG57" s="8"/>
      <c r="AH57" s="9"/>
      <c r="AI57" s="10"/>
      <c r="AJ57" s="25">
        <f t="shared" si="40"/>
        <v>0</v>
      </c>
      <c r="AK57" s="11">
        <f t="shared" si="41"/>
        <v>0.89</v>
      </c>
      <c r="AL57" s="23" t="str">
        <f t="shared" si="42"/>
        <v>F</v>
      </c>
      <c r="AM57" s="26">
        <f t="shared" si="43"/>
        <v>0</v>
      </c>
      <c r="AN57" s="23" t="str">
        <f t="shared" si="44"/>
        <v>X</v>
      </c>
      <c r="AO57" s="26">
        <f t="shared" si="45"/>
        <v>0</v>
      </c>
      <c r="AP57" s="23" t="str">
        <f t="shared" si="46"/>
        <v>X</v>
      </c>
      <c r="AQ57" s="26">
        <f t="shared" si="47"/>
        <v>0</v>
      </c>
      <c r="AR57" s="23" t="str">
        <f t="shared" si="48"/>
        <v>F</v>
      </c>
      <c r="AS57" s="26">
        <f t="shared" si="49"/>
        <v>0</v>
      </c>
      <c r="AT57" s="23" t="str">
        <f t="shared" si="50"/>
        <v>F</v>
      </c>
      <c r="AU57" s="26">
        <f t="shared" si="51"/>
        <v>0</v>
      </c>
      <c r="AV57" s="23" t="str">
        <f t="shared" si="52"/>
        <v>X</v>
      </c>
      <c r="AW57" s="26">
        <f t="shared" si="53"/>
        <v>0</v>
      </c>
      <c r="AX57" s="23" t="str">
        <f t="shared" si="54"/>
        <v>F</v>
      </c>
      <c r="AY57" s="26">
        <f t="shared" si="55"/>
        <v>0</v>
      </c>
      <c r="AZ57" s="23" t="str">
        <f t="shared" si="56"/>
        <v>X</v>
      </c>
      <c r="BA57" s="26">
        <f t="shared" si="57"/>
        <v>0</v>
      </c>
      <c r="BB57" s="62">
        <f t="shared" si="58"/>
        <v>0</v>
      </c>
      <c r="BC57" s="24">
        <f t="shared" si="59"/>
        <v>0</v>
      </c>
      <c r="BD57" s="62" t="e">
        <f t="shared" si="60"/>
        <v>#DIV/0!</v>
      </c>
      <c r="BE57" s="24" t="e">
        <f t="shared" si="61"/>
        <v>#DIV/0!</v>
      </c>
      <c r="BF57" s="15">
        <f>(G57+K57+O57+S57+AI57)/5</f>
        <v>0</v>
      </c>
      <c r="BG57" s="1" t="str">
        <f>IF(AND(BF57&gt;=8,BF57&lt;=10),"Giỏi",IF(AND(BF57&gt;=7,BF57&lt;8),"Khá",IF(AND(BF57&gt;=6,BF57&lt;7),"TBK",IF(AND(BF57&gt;=5,BF57&lt;6),"TB","YK"))))</f>
        <v>YK</v>
      </c>
    </row>
    <row r="58" spans="1:52" ht="15.75">
      <c r="A58" s="81"/>
      <c r="B58" s="14" t="s">
        <v>13</v>
      </c>
      <c r="C58" s="1">
        <f>SUM(H58:T58)</f>
        <v>39</v>
      </c>
      <c r="D58" s="43">
        <f>H58+L58+P58+T58+X58+AB58+AF58</f>
        <v>85</v>
      </c>
      <c r="H58" s="17">
        <f>COUNTIF(H6:H82,"&lt;4")</f>
        <v>11</v>
      </c>
      <c r="L58" s="17">
        <f>COUNTIF(L6:L82,"&lt;4")</f>
        <v>11</v>
      </c>
      <c r="P58" s="17">
        <f>COUNTIF(P6:P82,"&lt;4")</f>
        <v>6</v>
      </c>
      <c r="T58" s="17">
        <f>COUNTIF(T6:T82,"&lt;4")</f>
        <v>11</v>
      </c>
      <c r="X58" s="17">
        <f>COUNTIF(X6:X82,"&lt;4")</f>
        <v>15</v>
      </c>
      <c r="AB58" s="17">
        <f>COUNTIF(AB6:AB82,"&lt;4")</f>
        <v>11</v>
      </c>
      <c r="AF58" s="17">
        <f>COUNTIF(AF6:AF82,"&lt;4")</f>
        <v>20</v>
      </c>
      <c r="AL58" s="17">
        <f>COUNTIF(AL6:AL82,"F")</f>
        <v>9</v>
      </c>
      <c r="AN58" s="17">
        <f>COUNTIF(AN6:AN82,"F")</f>
        <v>6</v>
      </c>
      <c r="AP58" s="17">
        <f>COUNTIF(AP6:AP82,"F")</f>
        <v>4</v>
      </c>
      <c r="AR58" s="17">
        <f>COUNTIF(AR6:AR82,"F")</f>
        <v>5</v>
      </c>
      <c r="AT58" s="17">
        <f>COUNTIF(AT6:AT82,"F")</f>
        <v>7</v>
      </c>
      <c r="AV58" s="17">
        <f>COUNTIF(AV6:AV82,"F")</f>
        <v>6</v>
      </c>
      <c r="AX58" s="17">
        <f>COUNTIF(AX6:AX82,"F")</f>
        <v>11</v>
      </c>
      <c r="AZ58" s="17">
        <f>COUNTIF(AZ6:AZ82,"F")</f>
        <v>0</v>
      </c>
    </row>
    <row r="59" spans="1:20" ht="15.75">
      <c r="A59" s="81"/>
      <c r="B59" s="63" t="s">
        <v>204</v>
      </c>
      <c r="H59" s="17">
        <f>COUNTIF(H6:H598,"&gt;=7")</f>
        <v>0</v>
      </c>
      <c r="I59" s="17"/>
      <c r="J59" s="17"/>
      <c r="K59" s="17"/>
      <c r="L59" s="17">
        <f>COUNTIF(L6:L49,"&gt;=7")</f>
        <v>8</v>
      </c>
      <c r="M59" s="17"/>
      <c r="N59" s="17"/>
      <c r="O59" s="17"/>
      <c r="P59" s="17">
        <f>COUNTIF(P6:P49,"&gt;=7")</f>
        <v>5</v>
      </c>
      <c r="Q59" s="17"/>
      <c r="R59" s="17"/>
      <c r="S59" s="17"/>
      <c r="T59" s="17">
        <f>COUNTIF(T6:T49,"&gt;=7")</f>
        <v>11</v>
      </c>
    </row>
    <row r="60" spans="1:37" ht="15.75">
      <c r="A60" s="81"/>
      <c r="B60" s="63" t="s">
        <v>205</v>
      </c>
      <c r="AK60" s="1">
        <f>39+54+24+11</f>
        <v>128</v>
      </c>
    </row>
    <row r="61" ht="15.75">
      <c r="A61" s="81"/>
    </row>
    <row r="62" ht="15.75">
      <c r="A62" s="81"/>
    </row>
    <row r="63" ht="15.75">
      <c r="A63" s="81"/>
    </row>
    <row r="64" ht="15.75">
      <c r="A64" s="81"/>
    </row>
    <row r="65" ht="15.75">
      <c r="A65" s="81"/>
    </row>
    <row r="66" ht="15.75">
      <c r="A66" s="81"/>
    </row>
    <row r="67" spans="1:37" ht="15.75">
      <c r="A67" s="81"/>
      <c r="AK67" s="1">
        <f>350+60+63+77+50+18+220+65+40+10+54</f>
        <v>1007</v>
      </c>
    </row>
    <row r="78" spans="1:59" s="65" customFormat="1" ht="18" customHeight="1">
      <c r="A78" s="81">
        <v>1</v>
      </c>
      <c r="B78" s="118" t="s">
        <v>49</v>
      </c>
      <c r="C78" s="119" t="s">
        <v>18</v>
      </c>
      <c r="D78" s="122" t="s">
        <v>233</v>
      </c>
      <c r="E78" s="58"/>
      <c r="F78" s="59"/>
      <c r="G78" s="60"/>
      <c r="H78" s="25">
        <f aca="true" t="shared" si="64" ref="H78:H83">ROUND((E78*0.2+F78*0.1+G78*0.7),1)</f>
        <v>0</v>
      </c>
      <c r="I78" s="58"/>
      <c r="J78" s="59"/>
      <c r="K78" s="60"/>
      <c r="L78" s="25">
        <f aca="true" t="shared" si="65" ref="L78:L83">ROUND((I78*0.2+J78*0.1+K78*0.7),1)</f>
        <v>0</v>
      </c>
      <c r="M78" s="58"/>
      <c r="N78" s="59"/>
      <c r="O78" s="60"/>
      <c r="P78" s="25">
        <f aca="true" t="shared" si="66" ref="P78:P83">ROUND((M78*0.2+N78*0.1+O78*0.7),1)</f>
        <v>0</v>
      </c>
      <c r="Q78" s="58"/>
      <c r="R78" s="59"/>
      <c r="S78" s="60"/>
      <c r="T78" s="25">
        <f aca="true" t="shared" si="67" ref="T78:T83">ROUND((Q78*0.2+R78*0.1+S78*0.7),1)</f>
        <v>0</v>
      </c>
      <c r="U78" s="58"/>
      <c r="V78" s="59"/>
      <c r="W78" s="60"/>
      <c r="X78" s="25">
        <f aca="true" t="shared" si="68" ref="X78:X83">ROUND((U78*0.2+V78*0.1+W78*0.7),1)</f>
        <v>0</v>
      </c>
      <c r="Y78" s="58"/>
      <c r="Z78" s="59"/>
      <c r="AA78" s="60"/>
      <c r="AB78" s="25">
        <f aca="true" t="shared" si="69" ref="AB78:AB83">ROUND((Y78*0.2+Z78*0.1+AA78*0.7),1)</f>
        <v>0</v>
      </c>
      <c r="AC78" s="58"/>
      <c r="AD78" s="59"/>
      <c r="AE78" s="60"/>
      <c r="AF78" s="25">
        <f aca="true" t="shared" si="70" ref="AF78:AF83">ROUND((AC78*0.2+AD78*0.1+AE78*0.7),1)</f>
        <v>0</v>
      </c>
      <c r="AG78" s="58"/>
      <c r="AH78" s="59"/>
      <c r="AI78" s="60"/>
      <c r="AJ78" s="25">
        <f aca="true" t="shared" si="71" ref="AJ78:AJ83">ROUND((AG78*0.2+AH78*0.1+AI78*0.7),1)</f>
        <v>0</v>
      </c>
      <c r="AK78" s="11">
        <f aca="true" t="shared" si="72" ref="AK78:AK83">ROUND((SUMPRODUCT($E$5:$AF$5,E78:AF78)/SUM($E$5:$AF$5)),2)</f>
        <v>0</v>
      </c>
      <c r="AL78" s="23" t="str">
        <f aca="true" t="shared" si="73" ref="AL78:AL83">IF(AND(8.5&lt;=H78,H78&lt;=10),"A",IF(AND(7&lt;=H78,H78&lt;=8.4),"B",IF(AND(5.5&lt;=H78,H78&lt;=6.9),"C",IF(AND(4&lt;=H78,H78&lt;=5.4),"D",IF(H78=0,"X","F")))))</f>
        <v>X</v>
      </c>
      <c r="AM78" s="26">
        <f aca="true" t="shared" si="74" ref="AM78:AM83">IF(AND(8.5&lt;=H78,H78&lt;=10),4,IF(AND(7&lt;=H78,H78&lt;=8.4),3,IF(AND(5.5&lt;=H78,H78&lt;=6.9),2,IF(AND(4&lt;=H78,H78&lt;=5.4),1,0))))</f>
        <v>0</v>
      </c>
      <c r="AN78" s="23" t="str">
        <f aca="true" t="shared" si="75" ref="AN78:AN83">IF(AND(8.5&lt;=L78,L78&lt;=10),"A",IF(AND(7&lt;=L78,L78&lt;=8.4),"B",IF(AND(5.5&lt;=L78,L78&lt;=6.9),"C",IF(AND(4&lt;=L78,L78&lt;=5.4),"D",IF(L78=0,"X","F")))))</f>
        <v>X</v>
      </c>
      <c r="AO78" s="26">
        <f aca="true" t="shared" si="76" ref="AO78:AO83">IF(AND(8.5&lt;=L78,L78&lt;=10),4,IF(AND(7&lt;=L78,L78&lt;=8.4),3,IF(AND(5.5&lt;=L78,L78&lt;=6.9),2,IF(AND(4&lt;=L78,L78&lt;=5.4),1,0))))</f>
        <v>0</v>
      </c>
      <c r="AP78" s="23" t="str">
        <f aca="true" t="shared" si="77" ref="AP78:AP83">IF(AND(8.5&lt;=P78,P78&lt;=10),"A",IF(AND(7&lt;=P78,P78&lt;=8.4),"B",IF(AND(5.5&lt;=P78,P78&lt;=6.9),"C",IF(AND(4&lt;=P78,P78&lt;=5.4),"D",IF(P78=0,"X","F")))))</f>
        <v>X</v>
      </c>
      <c r="AQ78" s="26">
        <f aca="true" t="shared" si="78" ref="AQ78:AQ83">IF(AND(8.5&lt;=P78,P78&lt;=10),4,IF(AND(7&lt;=P78,P78&lt;=8.4),3,IF(AND(5.5&lt;=P78,P78&lt;=6.9),2,IF(AND(4&lt;=P78,P78&lt;=5.4),1,0))))</f>
        <v>0</v>
      </c>
      <c r="AR78" s="23" t="str">
        <f aca="true" t="shared" si="79" ref="AR78:AR83">IF(AND(8.5&lt;=T78,T78&lt;=10),"A",IF(AND(7&lt;=T78,T78&lt;=8.4),"B",IF(AND(5.5&lt;=T78,T78&lt;=6.9),"C",IF(AND(4&lt;=T78,T78&lt;=5.4),"D",IF(T78=0,"X","F")))))</f>
        <v>X</v>
      </c>
      <c r="AS78" s="26">
        <f aca="true" t="shared" si="80" ref="AS78:AS83">IF(AND(8.5&lt;=T78,T78&lt;=10),4,IF(AND(7&lt;=T78,T78&lt;=8.4),3,IF(AND(5.5&lt;=T78,T78&lt;=6.9),2,IF(AND(4&lt;=T78,T78&lt;=5.4),1,0))))</f>
        <v>0</v>
      </c>
      <c r="AT78" s="23" t="str">
        <f aca="true" t="shared" si="81" ref="AT78:AT83">IF(AND(8.5&lt;=X78,X78&lt;=10),"A",IF(AND(7&lt;=X78,X78&lt;=8.4),"B",IF(AND(5.5&lt;=X78,X78&lt;=6.9),"C",IF(AND(4&lt;=X78,X78&lt;=5.4),"D",IF(X78=0,"X","F")))))</f>
        <v>X</v>
      </c>
      <c r="AU78" s="26">
        <f aca="true" t="shared" si="82" ref="AU78:AU83">IF(AND(8.5&lt;=X78,X78&lt;=10),4,IF(AND(7&lt;=X78,X78&lt;=8.4),3,IF(AND(5.5&lt;=X78,X78&lt;=6.9),2,IF(AND(4&lt;=X78,X78&lt;=5.4),1,0))))</f>
        <v>0</v>
      </c>
      <c r="AV78" s="23" t="str">
        <f aca="true" t="shared" si="83" ref="AV78:AV83">IF(AND(8.5&lt;=AB78,AB78&lt;=10),"A",IF(AND(7&lt;=AB78,AB78&lt;=8.4),"B",IF(AND(5.5&lt;=AB78,AB78&lt;=6.9),"C",IF(AND(4&lt;=AB78,AB78&lt;=5.4),"D",IF(AB78=0,"X","F")))))</f>
        <v>X</v>
      </c>
      <c r="AW78" s="26">
        <f aca="true" t="shared" si="84" ref="AW78:AW83">IF(AND(8.5&lt;=AB78,AB78&lt;=10),4,IF(AND(7&lt;=AB78,AB78&lt;=8.4),3,IF(AND(5.5&lt;=AB78,AB78&lt;=6.9),2,IF(AND(4&lt;=AB78,AB78&lt;=5.4),1,0))))</f>
        <v>0</v>
      </c>
      <c r="AX78" s="23" t="str">
        <f aca="true" t="shared" si="85" ref="AX78:AX83">IF(AND(8.5&lt;=AF78,AF78&lt;=10),"A",IF(AND(7&lt;=AF78,AF78&lt;=8.4),"B",IF(AND(5.5&lt;=AF78,AF78&lt;=6.9),"C",IF(AND(4&lt;=AF78,AF78&lt;=5.4),"D",IF(AF78=0,"X","F")))))</f>
        <v>X</v>
      </c>
      <c r="AY78" s="26">
        <f aca="true" t="shared" si="86" ref="AY78:AY83">IF(AND(8.5&lt;=AF78,AF78&lt;=10),4,IF(AND(7&lt;=AF78,AF78&lt;=8.4),3,IF(AND(5.5&lt;=AF78,AF78&lt;=6.9),2,IF(AND(4&lt;=AF78,AF78&lt;=5.4),1,0))))</f>
        <v>0</v>
      </c>
      <c r="AZ78" s="23" t="str">
        <f aca="true" t="shared" si="87" ref="AZ78:AZ83">IF(AND(8.5&lt;=AJ78,AJ78&lt;=10),"A",IF(AND(7&lt;=AJ78,AJ78&lt;=8.4),"B",IF(AND(5.5&lt;=AJ78,AJ78&lt;=6.9),"C",IF(AND(4&lt;=AJ78,AJ78&lt;=5.4),"D",IF(AJ78=0,"X","F")))))</f>
        <v>X</v>
      </c>
      <c r="BA78" s="26">
        <f aca="true" t="shared" si="88" ref="BA78:BA83">IF(AND(8.5&lt;=AJ78,AJ78&lt;=10),4,IF(AND(7&lt;=AJ78,AJ78&lt;=8.4),3,IF(AND(5.5&lt;=AJ78,AJ78&lt;=6.9),2,IF(AND(4&lt;=AJ78,AJ78&lt;=5.4),1,0))))</f>
        <v>0</v>
      </c>
      <c r="BB78" s="62">
        <f aca="true" t="shared" si="89" ref="BB78:BB83">ROUND((SUMPRODUCT($AM$5:$AY$5,AM78:AY78)/SUM($AM$5:$AY$5)),2)</f>
        <v>0</v>
      </c>
      <c r="BC78" s="24">
        <f aca="true" t="shared" si="90" ref="BC78:BC83">SUMIF(AM78:AY78,$BG$2,$AM$5:$AY$5)</f>
        <v>0</v>
      </c>
      <c r="BD78" s="62" t="e">
        <f aca="true" t="shared" si="91" ref="BD78:BD83">ROUND((SUMPRODUCT($AM$5:$AY$5,AM78:AY78)/BC78),2)</f>
        <v>#DIV/0!</v>
      </c>
      <c r="BE78" s="24" t="e">
        <f aca="true" t="shared" si="92" ref="BE78:BE83">IF(AND(3.6&lt;=BD78,BD78&lt;=4),"XuÊt s¾c",IF(AND(3.2&lt;=BD78,BD78&lt;=3.59),"Giái",IF(AND(2.5&lt;=BD78,BD78&lt;=3.19),"Kh¸",IF(AND(2&lt;=BD78,BD78&lt;=2.49),"Trung b×nh",IF(AND(1&lt;=BD78,BD78&lt;=1.99),"Trung b×nh yÕu","KÐm")))))</f>
        <v>#DIV/0!</v>
      </c>
      <c r="BF78" s="15">
        <f>(G78+K78+O78+S78+AI78)/5</f>
        <v>0</v>
      </c>
      <c r="BG78" s="1" t="str">
        <f>IF(AND(BF78&gt;=8,BF78&lt;=10),"Giỏi",IF(AND(BF78&gt;=7,BF78&lt;8),"Khá",IF(AND(BF78&gt;=6,BF78&lt;7),"TBK",IF(AND(BF78&gt;=5,BF78&lt;6),"TB","YK"))))</f>
        <v>YK</v>
      </c>
    </row>
    <row r="79" spans="1:59" ht="18" customHeight="1">
      <c r="A79" s="81">
        <v>2</v>
      </c>
      <c r="B79" s="118" t="s">
        <v>52</v>
      </c>
      <c r="C79" s="119" t="s">
        <v>159</v>
      </c>
      <c r="D79" s="122" t="s">
        <v>233</v>
      </c>
      <c r="E79" s="58"/>
      <c r="F79" s="59"/>
      <c r="G79" s="60"/>
      <c r="H79" s="25">
        <f t="shared" si="64"/>
        <v>0</v>
      </c>
      <c r="I79" s="58"/>
      <c r="J79" s="59"/>
      <c r="K79" s="60"/>
      <c r="L79" s="25">
        <f t="shared" si="65"/>
        <v>0</v>
      </c>
      <c r="M79" s="58"/>
      <c r="N79" s="59"/>
      <c r="O79" s="60"/>
      <c r="P79" s="25">
        <f t="shared" si="66"/>
        <v>0</v>
      </c>
      <c r="Q79" s="58"/>
      <c r="R79" s="59"/>
      <c r="S79" s="60"/>
      <c r="T79" s="25">
        <f t="shared" si="67"/>
        <v>0</v>
      </c>
      <c r="U79" s="58"/>
      <c r="V79" s="59"/>
      <c r="W79" s="60"/>
      <c r="X79" s="25">
        <f t="shared" si="68"/>
        <v>0</v>
      </c>
      <c r="Y79" s="58"/>
      <c r="Z79" s="59"/>
      <c r="AA79" s="60"/>
      <c r="AB79" s="25">
        <f t="shared" si="69"/>
        <v>0</v>
      </c>
      <c r="AC79" s="58"/>
      <c r="AD79" s="59"/>
      <c r="AE79" s="60"/>
      <c r="AF79" s="25">
        <f t="shared" si="70"/>
        <v>0</v>
      </c>
      <c r="AG79" s="58"/>
      <c r="AH79" s="59"/>
      <c r="AI79" s="60"/>
      <c r="AJ79" s="25">
        <f t="shared" si="71"/>
        <v>0</v>
      </c>
      <c r="AK79" s="11">
        <f t="shared" si="72"/>
        <v>0</v>
      </c>
      <c r="AL79" s="23" t="str">
        <f t="shared" si="73"/>
        <v>X</v>
      </c>
      <c r="AM79" s="26">
        <f t="shared" si="74"/>
        <v>0</v>
      </c>
      <c r="AN79" s="23" t="str">
        <f t="shared" si="75"/>
        <v>X</v>
      </c>
      <c r="AO79" s="26">
        <f t="shared" si="76"/>
        <v>0</v>
      </c>
      <c r="AP79" s="23" t="str">
        <f t="shared" si="77"/>
        <v>X</v>
      </c>
      <c r="AQ79" s="26">
        <f t="shared" si="78"/>
        <v>0</v>
      </c>
      <c r="AR79" s="23" t="str">
        <f t="shared" si="79"/>
        <v>X</v>
      </c>
      <c r="AS79" s="26">
        <f t="shared" si="80"/>
        <v>0</v>
      </c>
      <c r="AT79" s="23" t="str">
        <f t="shared" si="81"/>
        <v>X</v>
      </c>
      <c r="AU79" s="26">
        <f t="shared" si="82"/>
        <v>0</v>
      </c>
      <c r="AV79" s="23" t="str">
        <f t="shared" si="83"/>
        <v>X</v>
      </c>
      <c r="AW79" s="26">
        <f t="shared" si="84"/>
        <v>0</v>
      </c>
      <c r="AX79" s="23" t="str">
        <f t="shared" si="85"/>
        <v>X</v>
      </c>
      <c r="AY79" s="26">
        <f t="shared" si="86"/>
        <v>0</v>
      </c>
      <c r="AZ79" s="23" t="str">
        <f t="shared" si="87"/>
        <v>X</v>
      </c>
      <c r="BA79" s="26">
        <f t="shared" si="88"/>
        <v>0</v>
      </c>
      <c r="BB79" s="62">
        <f t="shared" si="89"/>
        <v>0</v>
      </c>
      <c r="BC79" s="24">
        <f t="shared" si="90"/>
        <v>0</v>
      </c>
      <c r="BD79" s="62" t="e">
        <f t="shared" si="91"/>
        <v>#DIV/0!</v>
      </c>
      <c r="BE79" s="24" t="e">
        <f t="shared" si="92"/>
        <v>#DIV/0!</v>
      </c>
      <c r="BF79" s="15">
        <f>(G79+K79+O79+S79+AI79)/5</f>
        <v>0</v>
      </c>
      <c r="BG79" s="1" t="str">
        <f>IF(AND(BF79&gt;=8,BF79&lt;=10),"Giỏi",IF(AND(BF79&gt;=7,BF79&lt;8),"Khá",IF(AND(BF79&gt;=6,BF79&lt;7),"TBK",IF(AND(BF79&gt;=5,BF79&lt;6),"TB","YK"))))</f>
        <v>YK</v>
      </c>
    </row>
    <row r="80" spans="1:59" ht="18" customHeight="1">
      <c r="A80" s="81">
        <v>3</v>
      </c>
      <c r="B80" s="120" t="s">
        <v>116</v>
      </c>
      <c r="C80" s="119" t="s">
        <v>115</v>
      </c>
      <c r="D80" s="122" t="s">
        <v>233</v>
      </c>
      <c r="E80" s="58"/>
      <c r="F80" s="59"/>
      <c r="G80" s="60"/>
      <c r="H80" s="25">
        <f t="shared" si="64"/>
        <v>0</v>
      </c>
      <c r="I80" s="58"/>
      <c r="J80" s="59"/>
      <c r="K80" s="60"/>
      <c r="L80" s="25">
        <f t="shared" si="65"/>
        <v>0</v>
      </c>
      <c r="M80" s="58"/>
      <c r="N80" s="59"/>
      <c r="O80" s="60"/>
      <c r="P80" s="25">
        <f t="shared" si="66"/>
        <v>0</v>
      </c>
      <c r="Q80" s="58"/>
      <c r="R80" s="59"/>
      <c r="S80" s="60"/>
      <c r="T80" s="25">
        <f t="shared" si="67"/>
        <v>0</v>
      </c>
      <c r="U80" s="58"/>
      <c r="V80" s="59"/>
      <c r="W80" s="60"/>
      <c r="X80" s="25">
        <f t="shared" si="68"/>
        <v>0</v>
      </c>
      <c r="Y80" s="58"/>
      <c r="Z80" s="59"/>
      <c r="AA80" s="60"/>
      <c r="AB80" s="25">
        <f t="shared" si="69"/>
        <v>0</v>
      </c>
      <c r="AC80" s="58"/>
      <c r="AD80" s="59"/>
      <c r="AE80" s="60"/>
      <c r="AF80" s="25">
        <f t="shared" si="70"/>
        <v>0</v>
      </c>
      <c r="AG80" s="58"/>
      <c r="AH80" s="59"/>
      <c r="AI80" s="60"/>
      <c r="AJ80" s="25">
        <f t="shared" si="71"/>
        <v>0</v>
      </c>
      <c r="AK80" s="11">
        <f t="shared" si="72"/>
        <v>0</v>
      </c>
      <c r="AL80" s="23" t="str">
        <f t="shared" si="73"/>
        <v>X</v>
      </c>
      <c r="AM80" s="26">
        <f t="shared" si="74"/>
        <v>0</v>
      </c>
      <c r="AN80" s="23" t="str">
        <f t="shared" si="75"/>
        <v>X</v>
      </c>
      <c r="AO80" s="26">
        <f t="shared" si="76"/>
        <v>0</v>
      </c>
      <c r="AP80" s="23" t="str">
        <f t="shared" si="77"/>
        <v>X</v>
      </c>
      <c r="AQ80" s="26">
        <f t="shared" si="78"/>
        <v>0</v>
      </c>
      <c r="AR80" s="23" t="str">
        <f t="shared" si="79"/>
        <v>X</v>
      </c>
      <c r="AS80" s="26">
        <f t="shared" si="80"/>
        <v>0</v>
      </c>
      <c r="AT80" s="23" t="str">
        <f t="shared" si="81"/>
        <v>X</v>
      </c>
      <c r="AU80" s="26">
        <f t="shared" si="82"/>
        <v>0</v>
      </c>
      <c r="AV80" s="23" t="str">
        <f t="shared" si="83"/>
        <v>X</v>
      </c>
      <c r="AW80" s="26">
        <f t="shared" si="84"/>
        <v>0</v>
      </c>
      <c r="AX80" s="23" t="str">
        <f t="shared" si="85"/>
        <v>X</v>
      </c>
      <c r="AY80" s="26">
        <f t="shared" si="86"/>
        <v>0</v>
      </c>
      <c r="AZ80" s="23" t="str">
        <f t="shared" si="87"/>
        <v>X</v>
      </c>
      <c r="BA80" s="26">
        <f t="shared" si="88"/>
        <v>0</v>
      </c>
      <c r="BB80" s="62">
        <f t="shared" si="89"/>
        <v>0</v>
      </c>
      <c r="BC80" s="24">
        <f t="shared" si="90"/>
        <v>0</v>
      </c>
      <c r="BD80" s="62" t="e">
        <f t="shared" si="91"/>
        <v>#DIV/0!</v>
      </c>
      <c r="BE80" s="24" t="e">
        <f t="shared" si="92"/>
        <v>#DIV/0!</v>
      </c>
      <c r="BF80" s="15">
        <f>(G80+K80+O80+S80+AI80)/5</f>
        <v>0</v>
      </c>
      <c r="BG80" s="1" t="str">
        <f>IF(AND(BF80&gt;=8,BF80&lt;=10),"Giỏi",IF(AND(BF80&gt;=7,BF80&lt;8),"Khá",IF(AND(BF80&gt;=6,BF80&lt;7),"TBK",IF(AND(BF80&gt;=5,BF80&lt;6),"TB","YK"))))</f>
        <v>YK</v>
      </c>
    </row>
    <row r="81" spans="1:59" ht="18" customHeight="1">
      <c r="A81" s="81">
        <v>4</v>
      </c>
      <c r="B81" s="121" t="s">
        <v>163</v>
      </c>
      <c r="C81" s="119" t="s">
        <v>203</v>
      </c>
      <c r="D81" s="122" t="s">
        <v>233</v>
      </c>
      <c r="E81" s="58"/>
      <c r="F81" s="59"/>
      <c r="G81" s="60"/>
      <c r="H81" s="25">
        <f t="shared" si="64"/>
        <v>0</v>
      </c>
      <c r="I81" s="58"/>
      <c r="J81" s="59"/>
      <c r="K81" s="60"/>
      <c r="L81" s="25">
        <f t="shared" si="65"/>
        <v>0</v>
      </c>
      <c r="M81" s="58"/>
      <c r="N81" s="59"/>
      <c r="O81" s="60"/>
      <c r="P81" s="25">
        <f t="shared" si="66"/>
        <v>0</v>
      </c>
      <c r="Q81" s="58"/>
      <c r="R81" s="59"/>
      <c r="S81" s="60"/>
      <c r="T81" s="25">
        <f t="shared" si="67"/>
        <v>0</v>
      </c>
      <c r="U81" s="58"/>
      <c r="V81" s="59"/>
      <c r="W81" s="60"/>
      <c r="X81" s="25">
        <f t="shared" si="68"/>
        <v>0</v>
      </c>
      <c r="Y81" s="58"/>
      <c r="Z81" s="59"/>
      <c r="AA81" s="60"/>
      <c r="AB81" s="25">
        <f t="shared" si="69"/>
        <v>0</v>
      </c>
      <c r="AC81" s="58"/>
      <c r="AD81" s="59"/>
      <c r="AE81" s="60"/>
      <c r="AF81" s="25">
        <f t="shared" si="70"/>
        <v>0</v>
      </c>
      <c r="AG81" s="58"/>
      <c r="AH81" s="59"/>
      <c r="AI81" s="60"/>
      <c r="AJ81" s="25">
        <f t="shared" si="71"/>
        <v>0</v>
      </c>
      <c r="AK81" s="11">
        <f t="shared" si="72"/>
        <v>0</v>
      </c>
      <c r="AL81" s="23" t="str">
        <f t="shared" si="73"/>
        <v>X</v>
      </c>
      <c r="AM81" s="26">
        <f t="shared" si="74"/>
        <v>0</v>
      </c>
      <c r="AN81" s="23" t="str">
        <f t="shared" si="75"/>
        <v>X</v>
      </c>
      <c r="AO81" s="26">
        <f t="shared" si="76"/>
        <v>0</v>
      </c>
      <c r="AP81" s="23" t="str">
        <f t="shared" si="77"/>
        <v>X</v>
      </c>
      <c r="AQ81" s="26">
        <f t="shared" si="78"/>
        <v>0</v>
      </c>
      <c r="AR81" s="23" t="str">
        <f t="shared" si="79"/>
        <v>X</v>
      </c>
      <c r="AS81" s="26">
        <f t="shared" si="80"/>
        <v>0</v>
      </c>
      <c r="AT81" s="23" t="str">
        <f t="shared" si="81"/>
        <v>X</v>
      </c>
      <c r="AU81" s="26">
        <f t="shared" si="82"/>
        <v>0</v>
      </c>
      <c r="AV81" s="23" t="str">
        <f t="shared" si="83"/>
        <v>X</v>
      </c>
      <c r="AW81" s="26">
        <f t="shared" si="84"/>
        <v>0</v>
      </c>
      <c r="AX81" s="23" t="str">
        <f t="shared" si="85"/>
        <v>X</v>
      </c>
      <c r="AY81" s="26">
        <f t="shared" si="86"/>
        <v>0</v>
      </c>
      <c r="AZ81" s="23" t="str">
        <f t="shared" si="87"/>
        <v>X</v>
      </c>
      <c r="BA81" s="26">
        <f t="shared" si="88"/>
        <v>0</v>
      </c>
      <c r="BB81" s="62">
        <f t="shared" si="89"/>
        <v>0</v>
      </c>
      <c r="BC81" s="24">
        <f t="shared" si="90"/>
        <v>0</v>
      </c>
      <c r="BD81" s="62" t="e">
        <f t="shared" si="91"/>
        <v>#DIV/0!</v>
      </c>
      <c r="BE81" s="24" t="e">
        <f t="shared" si="92"/>
        <v>#DIV/0!</v>
      </c>
      <c r="BF81" s="15">
        <f>(G81+K81+O81+S81+AI81)/5</f>
        <v>0</v>
      </c>
      <c r="BG81" s="1" t="str">
        <f>IF(AND(BF81&gt;=8,BF81&lt;=10),"Giỏi",IF(AND(BF81&gt;=7,BF81&lt;8),"Khá",IF(AND(BF81&gt;=6,BF81&lt;7),"TBK",IF(AND(BF81&gt;=5,BF81&lt;6),"TB","YK"))))</f>
        <v>YK</v>
      </c>
    </row>
    <row r="82" spans="1:59" ht="18" customHeight="1">
      <c r="A82" s="81">
        <v>5</v>
      </c>
      <c r="B82" s="120" t="s">
        <v>52</v>
      </c>
      <c r="C82" s="119" t="s">
        <v>176</v>
      </c>
      <c r="D82" s="122" t="s">
        <v>233</v>
      </c>
      <c r="E82" s="58">
        <v>2.3</v>
      </c>
      <c r="F82" s="59">
        <v>0</v>
      </c>
      <c r="G82" s="60"/>
      <c r="H82" s="25">
        <f t="shared" si="64"/>
        <v>0.5</v>
      </c>
      <c r="I82" s="58"/>
      <c r="J82" s="59"/>
      <c r="K82" s="93"/>
      <c r="L82" s="25">
        <f t="shared" si="65"/>
        <v>0</v>
      </c>
      <c r="M82" s="58"/>
      <c r="N82" s="59"/>
      <c r="O82" s="60"/>
      <c r="P82" s="25">
        <f t="shared" si="66"/>
        <v>0</v>
      </c>
      <c r="Q82" s="58"/>
      <c r="R82" s="59"/>
      <c r="S82" s="60"/>
      <c r="T82" s="25">
        <f t="shared" si="67"/>
        <v>0</v>
      </c>
      <c r="U82" s="58"/>
      <c r="V82" s="59"/>
      <c r="W82" s="93"/>
      <c r="X82" s="25">
        <f t="shared" si="68"/>
        <v>0</v>
      </c>
      <c r="Y82" s="58"/>
      <c r="Z82" s="59"/>
      <c r="AA82" s="60"/>
      <c r="AB82" s="25">
        <f t="shared" si="69"/>
        <v>0</v>
      </c>
      <c r="AC82" s="58"/>
      <c r="AD82" s="59"/>
      <c r="AE82" s="93"/>
      <c r="AF82" s="25">
        <f t="shared" si="70"/>
        <v>0</v>
      </c>
      <c r="AG82" s="8"/>
      <c r="AH82" s="9"/>
      <c r="AI82" s="10"/>
      <c r="AJ82" s="25">
        <f t="shared" si="71"/>
        <v>0</v>
      </c>
      <c r="AK82" s="11">
        <f t="shared" si="72"/>
        <v>0.08</v>
      </c>
      <c r="AL82" s="23" t="str">
        <f t="shared" si="73"/>
        <v>F</v>
      </c>
      <c r="AM82" s="26">
        <f t="shared" si="74"/>
        <v>0</v>
      </c>
      <c r="AN82" s="23" t="str">
        <f t="shared" si="75"/>
        <v>X</v>
      </c>
      <c r="AO82" s="26">
        <f t="shared" si="76"/>
        <v>0</v>
      </c>
      <c r="AP82" s="23" t="str">
        <f t="shared" si="77"/>
        <v>X</v>
      </c>
      <c r="AQ82" s="26">
        <f t="shared" si="78"/>
        <v>0</v>
      </c>
      <c r="AR82" s="23" t="str">
        <f t="shared" si="79"/>
        <v>X</v>
      </c>
      <c r="AS82" s="26">
        <f t="shared" si="80"/>
        <v>0</v>
      </c>
      <c r="AT82" s="23" t="str">
        <f t="shared" si="81"/>
        <v>X</v>
      </c>
      <c r="AU82" s="26">
        <f t="shared" si="82"/>
        <v>0</v>
      </c>
      <c r="AV82" s="23" t="str">
        <f t="shared" si="83"/>
        <v>X</v>
      </c>
      <c r="AW82" s="26">
        <f t="shared" si="84"/>
        <v>0</v>
      </c>
      <c r="AX82" s="23" t="str">
        <f t="shared" si="85"/>
        <v>X</v>
      </c>
      <c r="AY82" s="26">
        <f t="shared" si="86"/>
        <v>0</v>
      </c>
      <c r="AZ82" s="23" t="str">
        <f t="shared" si="87"/>
        <v>X</v>
      </c>
      <c r="BA82" s="26">
        <f t="shared" si="88"/>
        <v>0</v>
      </c>
      <c r="BB82" s="62">
        <f t="shared" si="89"/>
        <v>0</v>
      </c>
      <c r="BC82" s="24">
        <f t="shared" si="90"/>
        <v>0</v>
      </c>
      <c r="BD82" s="62" t="e">
        <f t="shared" si="91"/>
        <v>#DIV/0!</v>
      </c>
      <c r="BE82" s="24" t="e">
        <f t="shared" si="92"/>
        <v>#DIV/0!</v>
      </c>
      <c r="BF82" s="15">
        <f>(G82+K82+O82+S82+AI82)/5</f>
        <v>0</v>
      </c>
      <c r="BG82" s="1" t="str">
        <f>IF(AND(BF82&gt;=8,BF82&lt;=10),"Giỏi",IF(AND(BF82&gt;=7,BF82&lt;8),"Khá",IF(AND(BF82&gt;=6,BF82&lt;7),"TBK",IF(AND(BF82&gt;=5,BF82&lt;6),"TB","YK"))))</f>
        <v>YK</v>
      </c>
    </row>
    <row r="83" spans="1:58" ht="18" customHeight="1">
      <c r="A83" s="81">
        <v>6</v>
      </c>
      <c r="B83" s="118" t="s">
        <v>134</v>
      </c>
      <c r="C83" s="119" t="s">
        <v>135</v>
      </c>
      <c r="D83" s="122" t="s">
        <v>233</v>
      </c>
      <c r="E83" s="58"/>
      <c r="F83" s="59"/>
      <c r="G83" s="60"/>
      <c r="H83" s="25">
        <f t="shared" si="64"/>
        <v>0</v>
      </c>
      <c r="I83" s="58"/>
      <c r="J83" s="59"/>
      <c r="K83" s="60"/>
      <c r="L83" s="25">
        <f t="shared" si="65"/>
        <v>0</v>
      </c>
      <c r="M83" s="58"/>
      <c r="N83" s="59"/>
      <c r="O83" s="60"/>
      <c r="P83" s="25">
        <f t="shared" si="66"/>
        <v>0</v>
      </c>
      <c r="Q83" s="58"/>
      <c r="R83" s="59"/>
      <c r="S83" s="60"/>
      <c r="T83" s="25">
        <f t="shared" si="67"/>
        <v>0</v>
      </c>
      <c r="U83" s="58"/>
      <c r="V83" s="59"/>
      <c r="W83" s="60"/>
      <c r="X83" s="25">
        <f t="shared" si="68"/>
        <v>0</v>
      </c>
      <c r="Y83" s="58"/>
      <c r="Z83" s="59"/>
      <c r="AA83" s="60"/>
      <c r="AB83" s="25">
        <f t="shared" si="69"/>
        <v>0</v>
      </c>
      <c r="AC83" s="58"/>
      <c r="AD83" s="59"/>
      <c r="AE83" s="60"/>
      <c r="AF83" s="25">
        <f t="shared" si="70"/>
        <v>0</v>
      </c>
      <c r="AG83" s="58"/>
      <c r="AH83" s="59"/>
      <c r="AI83" s="60"/>
      <c r="AJ83" s="25">
        <f t="shared" si="71"/>
        <v>0</v>
      </c>
      <c r="AK83" s="11">
        <f t="shared" si="72"/>
        <v>0</v>
      </c>
      <c r="AL83" s="23" t="str">
        <f t="shared" si="73"/>
        <v>X</v>
      </c>
      <c r="AM83" s="26">
        <f t="shared" si="74"/>
        <v>0</v>
      </c>
      <c r="AN83" s="23" t="str">
        <f t="shared" si="75"/>
        <v>X</v>
      </c>
      <c r="AO83" s="26">
        <f t="shared" si="76"/>
        <v>0</v>
      </c>
      <c r="AP83" s="23" t="str">
        <f t="shared" si="77"/>
        <v>X</v>
      </c>
      <c r="AQ83" s="26">
        <f t="shared" si="78"/>
        <v>0</v>
      </c>
      <c r="AR83" s="23" t="str">
        <f t="shared" si="79"/>
        <v>X</v>
      </c>
      <c r="AS83" s="26">
        <f t="shared" si="80"/>
        <v>0</v>
      </c>
      <c r="AT83" s="23" t="str">
        <f t="shared" si="81"/>
        <v>X</v>
      </c>
      <c r="AU83" s="26">
        <f t="shared" si="82"/>
        <v>0</v>
      </c>
      <c r="AV83" s="23" t="str">
        <f t="shared" si="83"/>
        <v>X</v>
      </c>
      <c r="AW83" s="26">
        <f t="shared" si="84"/>
        <v>0</v>
      </c>
      <c r="AX83" s="23" t="str">
        <f t="shared" si="85"/>
        <v>X</v>
      </c>
      <c r="AY83" s="26">
        <f t="shared" si="86"/>
        <v>0</v>
      </c>
      <c r="AZ83" s="23" t="str">
        <f t="shared" si="87"/>
        <v>X</v>
      </c>
      <c r="BA83" s="26">
        <f t="shared" si="88"/>
        <v>0</v>
      </c>
      <c r="BB83" s="62">
        <f t="shared" si="89"/>
        <v>0</v>
      </c>
      <c r="BC83" s="24">
        <f t="shared" si="90"/>
        <v>0</v>
      </c>
      <c r="BD83" s="62" t="e">
        <f t="shared" si="91"/>
        <v>#DIV/0!</v>
      </c>
      <c r="BE83" s="24" t="e">
        <f t="shared" si="92"/>
        <v>#DIV/0!</v>
      </c>
      <c r="BF83" s="15"/>
    </row>
  </sheetData>
  <sheetProtection password="ED39" sheet="1"/>
  <autoFilter ref="A5:BI60"/>
  <mergeCells count="29">
    <mergeCell ref="BE3:BE4"/>
    <mergeCell ref="AL4:AM4"/>
    <mergeCell ref="AN4:AO4"/>
    <mergeCell ref="AP4:AQ4"/>
    <mergeCell ref="AR4:AS4"/>
    <mergeCell ref="AZ4:BA4"/>
    <mergeCell ref="AL3:BA3"/>
    <mergeCell ref="BB3:BB4"/>
    <mergeCell ref="BC3:BC4"/>
    <mergeCell ref="BD3:BD4"/>
    <mergeCell ref="E3:H3"/>
    <mergeCell ref="M3:P3"/>
    <mergeCell ref="A1:D1"/>
    <mergeCell ref="A3:A4"/>
    <mergeCell ref="B3:B4"/>
    <mergeCell ref="C3:C4"/>
    <mergeCell ref="D3:D4"/>
    <mergeCell ref="E1:BD1"/>
    <mergeCell ref="E2:BD2"/>
    <mergeCell ref="AV4:AW4"/>
    <mergeCell ref="AX4:AY4"/>
    <mergeCell ref="I3:L3"/>
    <mergeCell ref="Q3:T3"/>
    <mergeCell ref="U3:X3"/>
    <mergeCell ref="Y3:AB3"/>
    <mergeCell ref="AC3:AF3"/>
    <mergeCell ref="AT4:AU4"/>
    <mergeCell ref="AG3:AJ3"/>
    <mergeCell ref="AK3:AK4"/>
  </mergeCells>
  <conditionalFormatting sqref="H84:H65536 L84:L65536 T84:AF65536 P84:P65536 L58 AZ58 I59:AF59 P60:P77 T60:AF77 L60:L77 H58:H77 P58 AL58 AN58 AP58 AR58 AT58 AV58 AX58 T58:AF58">
    <cfRule type="cellIs" priority="1" dxfId="1" operator="lessThan" stopIfTrue="1">
      <formula>5</formula>
    </cfRule>
    <cfRule type="cellIs" priority="2" dxfId="4" operator="between" stopIfTrue="1">
      <formula>5</formula>
      <formula>10</formula>
    </cfRule>
  </conditionalFormatting>
  <conditionalFormatting sqref="P78:P83 AB78:AB83 L78:L83 H78:H83 AF78:AF83 AJ78:AJ83 T78:T83 X78:X83 AJ5:AJ57 L3 AJ3 P3:Q3 H3 U5:AF5 AF6:AF57 H5:H57 L5:L57 AB6:AB57 P5:P57 X6:X57 T5:T57">
    <cfRule type="cellIs" priority="3" dxfId="1" operator="lessThan" stopIfTrue="1">
      <formula>4</formula>
    </cfRule>
    <cfRule type="cellIs" priority="4" dxfId="4" operator="between" stopIfTrue="1">
      <formula>5</formula>
      <formula>10</formula>
    </cfRule>
  </conditionalFormatting>
  <conditionalFormatting sqref="AP78:AP83 AV78:AV83 AX78:AX83 AL78:AL83 AN78:AN83 AZ78:AZ83 AT78:AT83 AR78:AR83 AZ6:AZ57 AN6:AN57 AL6:AL57 AX6:AX57 AV6:AV57 AP6:AP57 AR6:AR57 AT6:AT57">
    <cfRule type="cellIs" priority="5" dxfId="3" operator="equal" stopIfTrue="1">
      <formula>"X"</formula>
    </cfRule>
    <cfRule type="cellIs" priority="6" dxfId="1" operator="equal" stopIfTrue="1">
      <formula>"F"</formula>
    </cfRule>
  </conditionalFormatting>
  <conditionalFormatting sqref="AJ4 P4 L4 H4 T4 X4 AB4 AF4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T46"/>
  <sheetViews>
    <sheetView tabSelected="1" zoomScale="85" zoomScaleNormal="85" zoomScalePageLayoutView="0" workbookViewId="0" topLeftCell="A1">
      <pane xSplit="4" ySplit="4" topLeftCell="E1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18" sqref="A18:IV18"/>
    </sheetView>
  </sheetViews>
  <sheetFormatPr defaultColWidth="11.421875" defaultRowHeight="12.75"/>
  <cols>
    <col min="1" max="1" width="4.57421875" style="1" customWidth="1"/>
    <col min="2" max="2" width="15.28125" style="1" customWidth="1"/>
    <col min="3" max="3" width="7.7109375" style="1" customWidth="1"/>
    <col min="4" max="4" width="9.57421875" style="1" customWidth="1"/>
    <col min="5" max="5" width="3.140625" style="16" hidden="1" customWidth="1"/>
    <col min="6" max="6" width="2.7109375" style="16" hidden="1" customWidth="1"/>
    <col min="7" max="7" width="3.140625" style="16" hidden="1" customWidth="1"/>
    <col min="8" max="8" width="3.140625" style="17" hidden="1" customWidth="1"/>
    <col min="9" max="9" width="3.140625" style="16" hidden="1" customWidth="1"/>
    <col min="10" max="10" width="2.8515625" style="16" hidden="1" customWidth="1"/>
    <col min="11" max="11" width="3.140625" style="15" hidden="1" customWidth="1"/>
    <col min="12" max="12" width="3.140625" style="17" hidden="1" customWidth="1"/>
    <col min="13" max="13" width="3.140625" style="16" hidden="1" customWidth="1"/>
    <col min="14" max="14" width="2.7109375" style="16" hidden="1" customWidth="1"/>
    <col min="15" max="15" width="3.140625" style="15" hidden="1" customWidth="1"/>
    <col min="16" max="16" width="3.140625" style="17" hidden="1" customWidth="1"/>
    <col min="17" max="17" width="3.140625" style="16" hidden="1" customWidth="1"/>
    <col min="18" max="18" width="2.8515625" style="16" hidden="1" customWidth="1"/>
    <col min="19" max="19" width="3.140625" style="15" hidden="1" customWidth="1"/>
    <col min="20" max="21" width="3.140625" style="17" hidden="1" customWidth="1"/>
    <col min="22" max="22" width="2.8515625" style="17" hidden="1" customWidth="1"/>
    <col min="23" max="25" width="3.140625" style="17" hidden="1" customWidth="1"/>
    <col min="26" max="26" width="2.7109375" style="17" hidden="1" customWidth="1"/>
    <col min="27" max="33" width="3.140625" style="17" hidden="1" customWidth="1"/>
    <col min="34" max="34" width="2.421875" style="17" hidden="1" customWidth="1"/>
    <col min="35" max="37" width="3.140625" style="17" hidden="1" customWidth="1"/>
    <col min="38" max="38" width="2.8515625" style="17" hidden="1" customWidth="1"/>
    <col min="39" max="40" width="3.140625" style="17" hidden="1" customWidth="1"/>
    <col min="41" max="44" width="3.140625" style="1" hidden="1" customWidth="1"/>
    <col min="45" max="45" width="4.421875" style="1" hidden="1" customWidth="1"/>
    <col min="46" max="63" width="3.8515625" style="1" customWidth="1"/>
    <col min="64" max="65" width="3.8515625" style="1" hidden="1" customWidth="1"/>
    <col min="66" max="68" width="7.8515625" style="1" customWidth="1"/>
    <col min="69" max="69" width="14.421875" style="67" hidden="1" customWidth="1"/>
    <col min="70" max="71" width="0" style="1" hidden="1" customWidth="1"/>
    <col min="72" max="72" width="11.421875" style="1" hidden="1" customWidth="1"/>
    <col min="73" max="73" width="11.421875" style="1" customWidth="1"/>
    <col min="74" max="16384" width="11.421875" style="1" customWidth="1"/>
  </cols>
  <sheetData>
    <row r="1" spans="1:68" s="141" customFormat="1" ht="15.75">
      <c r="A1" s="170" t="s">
        <v>234</v>
      </c>
      <c r="B1" s="170"/>
      <c r="C1" s="170"/>
      <c r="D1" s="170"/>
      <c r="E1" s="152" t="s">
        <v>235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</row>
    <row r="2" spans="1:72" s="141" customFormat="1" ht="15.75">
      <c r="A2" s="142"/>
      <c r="B2" s="142"/>
      <c r="C2" s="142"/>
      <c r="D2" s="143"/>
      <c r="E2" s="153" t="s">
        <v>238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T2" s="141" t="s">
        <v>20</v>
      </c>
    </row>
    <row r="3" spans="1:71" ht="15" customHeight="1">
      <c r="A3" s="164" t="s">
        <v>0</v>
      </c>
      <c r="B3" s="174" t="s">
        <v>1</v>
      </c>
      <c r="C3" s="176" t="s">
        <v>2</v>
      </c>
      <c r="D3" s="164" t="s">
        <v>3</v>
      </c>
      <c r="E3" s="154" t="s">
        <v>210</v>
      </c>
      <c r="F3" s="155"/>
      <c r="G3" s="155"/>
      <c r="H3" s="156"/>
      <c r="I3" s="154" t="s">
        <v>211</v>
      </c>
      <c r="J3" s="155"/>
      <c r="K3" s="155"/>
      <c r="L3" s="156"/>
      <c r="M3" s="154" t="s">
        <v>213</v>
      </c>
      <c r="N3" s="155"/>
      <c r="O3" s="155"/>
      <c r="P3" s="156"/>
      <c r="Q3" s="154" t="s">
        <v>212</v>
      </c>
      <c r="R3" s="155"/>
      <c r="S3" s="155"/>
      <c r="T3" s="156"/>
      <c r="U3" s="154" t="s">
        <v>218</v>
      </c>
      <c r="V3" s="155"/>
      <c r="W3" s="155"/>
      <c r="X3" s="155"/>
      <c r="Y3" s="155" t="s">
        <v>219</v>
      </c>
      <c r="Z3" s="155"/>
      <c r="AA3" s="155"/>
      <c r="AB3" s="155"/>
      <c r="AC3" s="155" t="s">
        <v>220</v>
      </c>
      <c r="AD3" s="155"/>
      <c r="AE3" s="155"/>
      <c r="AF3" s="155"/>
      <c r="AG3" s="155" t="s">
        <v>221</v>
      </c>
      <c r="AH3" s="155"/>
      <c r="AI3" s="155"/>
      <c r="AJ3" s="155"/>
      <c r="AK3" s="155" t="s">
        <v>222</v>
      </c>
      <c r="AL3" s="155"/>
      <c r="AM3" s="155"/>
      <c r="AN3" s="156"/>
      <c r="AO3" s="154" t="s">
        <v>21</v>
      </c>
      <c r="AP3" s="155"/>
      <c r="AQ3" s="155"/>
      <c r="AR3" s="156"/>
      <c r="AS3" s="160" t="s">
        <v>22</v>
      </c>
      <c r="AT3" s="157" t="s">
        <v>23</v>
      </c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9"/>
      <c r="BN3" s="171" t="s">
        <v>24</v>
      </c>
      <c r="BO3" s="148" t="s">
        <v>25</v>
      </c>
      <c r="BP3" s="148" t="s">
        <v>26</v>
      </c>
      <c r="BQ3" s="178" t="s">
        <v>27</v>
      </c>
      <c r="BR3" s="18"/>
      <c r="BS3" s="18"/>
    </row>
    <row r="4" spans="1:71" ht="12" customHeight="1">
      <c r="A4" s="165"/>
      <c r="B4" s="175"/>
      <c r="C4" s="177"/>
      <c r="D4" s="165"/>
      <c r="E4" s="2" t="s">
        <v>4</v>
      </c>
      <c r="F4" s="3" t="s">
        <v>5</v>
      </c>
      <c r="G4" s="3" t="s">
        <v>6</v>
      </c>
      <c r="H4" s="2" t="s">
        <v>7</v>
      </c>
      <c r="I4" s="3" t="s">
        <v>4</v>
      </c>
      <c r="J4" s="3" t="s">
        <v>5</v>
      </c>
      <c r="K4" s="3" t="s">
        <v>6</v>
      </c>
      <c r="L4" s="2" t="s">
        <v>7</v>
      </c>
      <c r="M4" s="2" t="s">
        <v>4</v>
      </c>
      <c r="N4" s="3" t="s">
        <v>5</v>
      </c>
      <c r="O4" s="3" t="s">
        <v>6</v>
      </c>
      <c r="P4" s="2" t="s">
        <v>7</v>
      </c>
      <c r="Q4" s="2" t="s">
        <v>4</v>
      </c>
      <c r="R4" s="3" t="s">
        <v>5</v>
      </c>
      <c r="S4" s="3" t="s">
        <v>6</v>
      </c>
      <c r="T4" s="2" t="s">
        <v>7</v>
      </c>
      <c r="U4" s="2" t="s">
        <v>4</v>
      </c>
      <c r="V4" s="3" t="s">
        <v>5</v>
      </c>
      <c r="W4" s="3" t="s">
        <v>6</v>
      </c>
      <c r="X4" s="2" t="s">
        <v>7</v>
      </c>
      <c r="Y4" s="2" t="s">
        <v>4</v>
      </c>
      <c r="Z4" s="3" t="s">
        <v>5</v>
      </c>
      <c r="AA4" s="3" t="s">
        <v>6</v>
      </c>
      <c r="AB4" s="2" t="s">
        <v>7</v>
      </c>
      <c r="AC4" s="2" t="s">
        <v>4</v>
      </c>
      <c r="AD4" s="3" t="s">
        <v>5</v>
      </c>
      <c r="AE4" s="3" t="s">
        <v>6</v>
      </c>
      <c r="AF4" s="2" t="s">
        <v>7</v>
      </c>
      <c r="AG4" s="2" t="s">
        <v>4</v>
      </c>
      <c r="AH4" s="3" t="s">
        <v>5</v>
      </c>
      <c r="AI4" s="3" t="s">
        <v>6</v>
      </c>
      <c r="AJ4" s="2" t="s">
        <v>7</v>
      </c>
      <c r="AK4" s="2" t="s">
        <v>4</v>
      </c>
      <c r="AL4" s="3" t="s">
        <v>5</v>
      </c>
      <c r="AM4" s="3" t="s">
        <v>6</v>
      </c>
      <c r="AN4" s="2" t="s">
        <v>7</v>
      </c>
      <c r="AO4" s="3" t="s">
        <v>4</v>
      </c>
      <c r="AP4" s="3" t="s">
        <v>5</v>
      </c>
      <c r="AQ4" s="2" t="s">
        <v>6</v>
      </c>
      <c r="AR4" s="2" t="s">
        <v>7</v>
      </c>
      <c r="AS4" s="161"/>
      <c r="AT4" s="150" t="s">
        <v>210</v>
      </c>
      <c r="AU4" s="151"/>
      <c r="AV4" s="150" t="s">
        <v>211</v>
      </c>
      <c r="AW4" s="151"/>
      <c r="AX4" s="150" t="s">
        <v>213</v>
      </c>
      <c r="AY4" s="151"/>
      <c r="AZ4" s="150" t="s">
        <v>212</v>
      </c>
      <c r="BA4" s="151"/>
      <c r="BB4" s="173" t="s">
        <v>218</v>
      </c>
      <c r="BC4" s="163"/>
      <c r="BD4" s="173" t="s">
        <v>219</v>
      </c>
      <c r="BE4" s="163"/>
      <c r="BF4" s="173" t="s">
        <v>220</v>
      </c>
      <c r="BG4" s="163"/>
      <c r="BH4" s="173" t="s">
        <v>221</v>
      </c>
      <c r="BI4" s="163"/>
      <c r="BJ4" s="173" t="s">
        <v>222</v>
      </c>
      <c r="BK4" s="163"/>
      <c r="BL4" s="150" t="s">
        <v>21</v>
      </c>
      <c r="BM4" s="151"/>
      <c r="BN4" s="172"/>
      <c r="BO4" s="149"/>
      <c r="BP4" s="149"/>
      <c r="BQ4" s="179"/>
      <c r="BR4" s="18"/>
      <c r="BS4" s="18"/>
    </row>
    <row r="5" spans="1:71" ht="11.25" customHeight="1">
      <c r="A5" s="4"/>
      <c r="B5" s="53"/>
      <c r="C5" s="54"/>
      <c r="D5" s="56"/>
      <c r="E5" s="5"/>
      <c r="F5" s="6"/>
      <c r="G5" s="6"/>
      <c r="H5" s="5">
        <v>3</v>
      </c>
      <c r="I5" s="6"/>
      <c r="J5" s="6"/>
      <c r="K5" s="6"/>
      <c r="L5" s="5">
        <v>3</v>
      </c>
      <c r="M5" s="5"/>
      <c r="N5" s="6"/>
      <c r="O5" s="6"/>
      <c r="P5" s="5">
        <v>2</v>
      </c>
      <c r="Q5" s="19"/>
      <c r="R5" s="19"/>
      <c r="S5" s="19"/>
      <c r="T5" s="5">
        <v>2</v>
      </c>
      <c r="U5" s="5"/>
      <c r="V5" s="5"/>
      <c r="W5" s="5"/>
      <c r="X5" s="5">
        <v>2</v>
      </c>
      <c r="Y5" s="5"/>
      <c r="Z5" s="5"/>
      <c r="AA5" s="5"/>
      <c r="AB5" s="5">
        <v>2</v>
      </c>
      <c r="AC5" s="5"/>
      <c r="AD5" s="5"/>
      <c r="AE5" s="5"/>
      <c r="AF5" s="5">
        <v>2</v>
      </c>
      <c r="AG5" s="5"/>
      <c r="AH5" s="5"/>
      <c r="AI5" s="5"/>
      <c r="AJ5" s="5">
        <v>2</v>
      </c>
      <c r="AK5" s="5"/>
      <c r="AL5" s="5"/>
      <c r="AM5" s="5"/>
      <c r="AN5" s="5">
        <v>2</v>
      </c>
      <c r="AO5" s="6"/>
      <c r="AP5" s="6"/>
      <c r="AQ5" s="5"/>
      <c r="AR5" s="5">
        <v>1</v>
      </c>
      <c r="AS5" s="20"/>
      <c r="AT5" s="21"/>
      <c r="AU5" s="22">
        <v>3</v>
      </c>
      <c r="AV5" s="23"/>
      <c r="AW5" s="22">
        <v>3</v>
      </c>
      <c r="AX5" s="23"/>
      <c r="AY5" s="22">
        <v>2</v>
      </c>
      <c r="AZ5" s="23"/>
      <c r="BA5" s="22">
        <v>2</v>
      </c>
      <c r="BB5" s="73"/>
      <c r="BC5" s="74">
        <v>2</v>
      </c>
      <c r="BD5" s="73"/>
      <c r="BE5" s="74">
        <v>2</v>
      </c>
      <c r="BF5" s="73"/>
      <c r="BG5" s="74">
        <v>2</v>
      </c>
      <c r="BH5" s="73"/>
      <c r="BI5" s="74">
        <v>2</v>
      </c>
      <c r="BJ5" s="73"/>
      <c r="BK5" s="74">
        <v>2</v>
      </c>
      <c r="BL5" s="23"/>
      <c r="BM5" s="22">
        <v>1</v>
      </c>
      <c r="BN5" s="24"/>
      <c r="BO5" s="24"/>
      <c r="BP5" s="24"/>
      <c r="BQ5" s="66"/>
      <c r="BR5" s="18"/>
      <c r="BS5" s="18"/>
    </row>
    <row r="6" spans="1:71" ht="20.25" customHeight="1">
      <c r="A6" s="7">
        <v>1</v>
      </c>
      <c r="B6" s="40" t="s">
        <v>99</v>
      </c>
      <c r="C6" s="84" t="s">
        <v>18</v>
      </c>
      <c r="D6" s="107">
        <v>35569</v>
      </c>
      <c r="E6" s="8">
        <v>7.3</v>
      </c>
      <c r="F6" s="94">
        <v>8</v>
      </c>
      <c r="G6" s="10">
        <v>8</v>
      </c>
      <c r="H6" s="25">
        <f>ROUND((E6*0.2+F6*0.1+G6*0.7),1)</f>
        <v>7.9</v>
      </c>
      <c r="I6" s="8">
        <v>5</v>
      </c>
      <c r="J6" s="94">
        <v>7</v>
      </c>
      <c r="K6" s="10">
        <v>6</v>
      </c>
      <c r="L6" s="25">
        <f aca="true" t="shared" si="0" ref="L6:L28">ROUND((I6*0.2+J6*0.1+K6*0.7),1)</f>
        <v>5.9</v>
      </c>
      <c r="M6" s="8">
        <v>8.3</v>
      </c>
      <c r="N6" s="94">
        <v>8</v>
      </c>
      <c r="O6" s="10">
        <v>6</v>
      </c>
      <c r="P6" s="25">
        <f>ROUND((M6*0.2+N6*0.1+O6*0.7),1)</f>
        <v>6.7</v>
      </c>
      <c r="Q6" s="8">
        <v>8</v>
      </c>
      <c r="R6" s="94">
        <v>10</v>
      </c>
      <c r="S6" s="10">
        <v>5</v>
      </c>
      <c r="T6" s="25">
        <f>ROUND((Q6*0.2+R6*0.1+S6*0.7),1)</f>
        <v>6.1</v>
      </c>
      <c r="U6" s="8">
        <v>8</v>
      </c>
      <c r="V6" s="94">
        <v>8</v>
      </c>
      <c r="W6" s="10">
        <v>5</v>
      </c>
      <c r="X6" s="25">
        <f>ROUND((U6*0.2+V6*0.1+W6*0.7),1)</f>
        <v>5.9</v>
      </c>
      <c r="Y6" s="8">
        <v>7.5</v>
      </c>
      <c r="Z6" s="94">
        <v>9</v>
      </c>
      <c r="AA6" s="10">
        <v>8</v>
      </c>
      <c r="AB6" s="25">
        <f>ROUND((Y6*0.2+Z6*0.1+AA6*0.7),1)</f>
        <v>8</v>
      </c>
      <c r="AC6" s="8">
        <v>5.5</v>
      </c>
      <c r="AD6" s="94">
        <v>6</v>
      </c>
      <c r="AE6" s="112">
        <v>6</v>
      </c>
      <c r="AF6" s="25">
        <f>ROUND((AC6*0.2+AD6*0.1+AE6*0.7),1)</f>
        <v>5.9</v>
      </c>
      <c r="AG6" s="8">
        <v>6.7</v>
      </c>
      <c r="AH6" s="94">
        <v>7</v>
      </c>
      <c r="AI6" s="112">
        <v>5.5</v>
      </c>
      <c r="AJ6" s="25">
        <f>ROUND((AG6*0.2+AH6*0.1+AI6*0.7),1)</f>
        <v>5.9</v>
      </c>
      <c r="AK6" s="8">
        <v>4.5</v>
      </c>
      <c r="AL6" s="94">
        <v>5</v>
      </c>
      <c r="AM6" s="10">
        <v>7.5</v>
      </c>
      <c r="AN6" s="25">
        <f>ROUND((AK6*0.2+AL6*0.1+AM6*0.7),1)</f>
        <v>6.7</v>
      </c>
      <c r="AO6" s="8"/>
      <c r="AP6" s="9"/>
      <c r="AQ6" s="10"/>
      <c r="AR6" s="25">
        <f aca="true" t="shared" si="1" ref="AR6:AR28">ROUND((AO6*0.2+AP6*0.1+AQ6*0.7),1)</f>
        <v>0</v>
      </c>
      <c r="AS6" s="11">
        <f>ROUND((SUMPRODUCT($E$5:$AN$5,E6:AN6)/SUM($E$5:$AN$5)),2)</f>
        <v>6.59</v>
      </c>
      <c r="AT6" s="23" t="str">
        <f>IF(AND(8.5&lt;=H6,H6&lt;=10),"A",IF(AND(7&lt;=H6,H6&lt;=8.4),"B",IF(AND(5.5&lt;=H6,H6&lt;=6.9),"C",IF(AND(4&lt;=H6,H6&lt;=5.4),"D",IF(H6=0,"X","F")))))</f>
        <v>B</v>
      </c>
      <c r="AU6" s="26">
        <f>IF(AND(8.5&lt;=H6,H6&lt;=10),4,IF(AND(7&lt;=H6,H6&lt;=8.4),3,IF(AND(5.5&lt;=H6,H6&lt;=6.9),2,IF(AND(4&lt;=H6,H6&lt;=5.4),1,0))))</f>
        <v>3</v>
      </c>
      <c r="AV6" s="23" t="str">
        <f aca="true" t="shared" si="2" ref="AV6:AV28">IF(AND(8.5&lt;=L6,L6&lt;=10),"A",IF(AND(7&lt;=L6,L6&lt;=8.4),"B",IF(AND(5.5&lt;=L6,L6&lt;=6.9),"C",IF(AND(4&lt;=L6,L6&lt;=5.4),"D",IF(L6=0,"X","F")))))</f>
        <v>C</v>
      </c>
      <c r="AW6" s="26">
        <f aca="true" t="shared" si="3" ref="AW6:AW28">IF(AND(8.5&lt;=L6,L6&lt;=10),4,IF(AND(7&lt;=L6,L6&lt;=8.4),3,IF(AND(5.5&lt;=L6,L6&lt;=6.9),2,IF(AND(4&lt;=L6,L6&lt;=5.4),1,0))))</f>
        <v>2</v>
      </c>
      <c r="AX6" s="23" t="str">
        <f aca="true" t="shared" si="4" ref="AX6:AX28">IF(AND(8.5&lt;=P6,P6&lt;=10),"A",IF(AND(7&lt;=P6,P6&lt;=8.4),"B",IF(AND(5.5&lt;=P6,P6&lt;=6.9),"C",IF(AND(4&lt;=P6,P6&lt;=5.4),"D",IF(P6=0,"X","F")))))</f>
        <v>C</v>
      </c>
      <c r="AY6" s="26">
        <f aca="true" t="shared" si="5" ref="AY6:AY28">IF(AND(8.5&lt;=P6,P6&lt;=10),4,IF(AND(7&lt;=P6,P6&lt;=8.4),3,IF(AND(5.5&lt;=P6,P6&lt;=6.9),2,IF(AND(4&lt;=P6,P6&lt;=5.4),1,0))))</f>
        <v>2</v>
      </c>
      <c r="AZ6" s="23" t="str">
        <f aca="true" t="shared" si="6" ref="AZ6:AZ28">IF(AND(8.5&lt;=T6,T6&lt;=10),"A",IF(AND(7&lt;=T6,T6&lt;=8.4),"B",IF(AND(5.5&lt;=T6,T6&lt;=6.9),"C",IF(AND(4&lt;=T6,T6&lt;=5.4),"D",IF(T6=0,"X","F")))))</f>
        <v>C</v>
      </c>
      <c r="BA6" s="26">
        <f aca="true" t="shared" si="7" ref="BA6:BA28">IF(AND(8.5&lt;=T6,T6&lt;=10),4,IF(AND(7&lt;=T6,T6&lt;=8.4),3,IF(AND(5.5&lt;=T6,T6&lt;=6.9),2,IF(AND(4&lt;=T6,T6&lt;=5.4),1,0))))</f>
        <v>2</v>
      </c>
      <c r="BB6" s="23" t="str">
        <f>IF(AND(8.5&lt;=X6,X6&lt;=10),"A",IF(AND(7&lt;=X6,X6&lt;=8.4),"B",IF(AND(5.5&lt;=X6,X6&lt;=6.9),"C",IF(AND(4&lt;=X6,X6&lt;=5.4),"D",IF(X6=0,"X","F")))))</f>
        <v>C</v>
      </c>
      <c r="BC6" s="26">
        <f>IF(AND(8.5&lt;=X6,X6&lt;=10),4,IF(AND(7&lt;=X6,X6&lt;=8.4),3,IF(AND(5.5&lt;=X6,X6&lt;=6.9),2,IF(AND(4&lt;=X6,X6&lt;=5.4),1,0))))</f>
        <v>2</v>
      </c>
      <c r="BD6" s="23" t="str">
        <f>IF(AND(8.5&lt;=AB6,AB6&lt;=10),"A",IF(AND(7&lt;=AB6,AB6&lt;=8.4),"B",IF(AND(5.5&lt;=AB6,AB6&lt;=6.9),"C",IF(AND(4&lt;=AB6,AB6&lt;=5.4),"D",IF(AB6=0,"X","F")))))</f>
        <v>B</v>
      </c>
      <c r="BE6" s="26">
        <f>IF(AND(8.5&lt;=AB6,AB6&lt;=10),4,IF(AND(7&lt;=AB6,AB6&lt;=8.4),3,IF(AND(5.5&lt;=AB6,AB6&lt;=6.9),2,IF(AND(4&lt;=AB6,AB6&lt;=5.4),1,0))))</f>
        <v>3</v>
      </c>
      <c r="BF6" s="23" t="str">
        <f>IF(AND(8.5&lt;=AF6,AF6&lt;=10),"A",IF(AND(7&lt;=AF6,AF6&lt;=8.4),"B",IF(AND(5.5&lt;=AF6,AF6&lt;=6.9),"C",IF(AND(4&lt;=AF6,AF6&lt;=5.4),"D",IF(AF6=0,"X","F")))))</f>
        <v>C</v>
      </c>
      <c r="BG6" s="26">
        <f>IF(AND(8.5&lt;=AF6,AF6&lt;=10),4,IF(AND(7&lt;=AF6,AF6&lt;=8.4),3,IF(AND(5.5&lt;=AF6,AF6&lt;=6.9),2,IF(AND(4&lt;=AF6,AF6&lt;=5.4),1,0))))</f>
        <v>2</v>
      </c>
      <c r="BH6" s="23" t="str">
        <f>IF(AND(8.5&lt;=AJ6,AJ6&lt;=10),"A",IF(AND(7&lt;=AJ6,AJ6&lt;=8.4),"B",IF(AND(5.5&lt;=AJ6,AJ6&lt;=6.9),"C",IF(AND(4&lt;=AJ6,AJ6&lt;=5.4),"D",IF(AJ6=0,"X","F")))))</f>
        <v>C</v>
      </c>
      <c r="BI6" s="26">
        <f>IF(AND(8.5&lt;=AJ6,AJ6&lt;=10),4,IF(AND(7&lt;=AJ6,AJ6&lt;=8.4),3,IF(AND(5.5&lt;=AJ6,AJ6&lt;=6.9),2,IF(AND(4&lt;=AJ6,AJ6&lt;=5.4),1,0))))</f>
        <v>2</v>
      </c>
      <c r="BJ6" s="23" t="str">
        <f>IF(AND(8.5&lt;=AN6,AN6&lt;=10),"A",IF(AND(7&lt;=AN6,AN6&lt;=8.4),"B",IF(AND(5.5&lt;=AN6,AN6&lt;=6.9),"C",IF(AND(4&lt;=AN6,AN6&lt;=5.4),"D",IF(AN6=0,"X","F")))))</f>
        <v>C</v>
      </c>
      <c r="BK6" s="26">
        <f>IF(AND(8.5&lt;=AN6,AN6&lt;=10),4,IF(AND(7&lt;=AN6,AN6&lt;=8.4),3,IF(AND(5.5&lt;=AN6,AN6&lt;=6.9),2,IF(AND(4&lt;=AN6,AN6&lt;=5.4),1,0))))</f>
        <v>2</v>
      </c>
      <c r="BL6" s="106" t="str">
        <f aca="true" t="shared" si="8" ref="BL6:BL28">IF(AND(8.5&lt;=AR6,AR6&lt;=10),"A",IF(AND(7&lt;=AR6,AR6&lt;=8.4),"B",IF(AND(5.5&lt;=AR6,AR6&lt;=6.9),"C",IF(AND(4&lt;=AR6,AR6&lt;=5.4),"D",IF(AR6=0,"X","F")))))</f>
        <v>X</v>
      </c>
      <c r="BM6" s="26">
        <f aca="true" t="shared" si="9" ref="BM6:BM28">IF(AND(8.5&lt;=AR6,AR6&lt;=10),4,IF(AND(7&lt;=AR6,AR6&lt;=8.4),3,IF(AND(5.5&lt;=AR6,AR6&lt;=6.9),2,IF(AND(4&lt;=AR6,AR6&lt;=5.4),1,0))))</f>
        <v>0</v>
      </c>
      <c r="BN6" s="62">
        <f>ROUND((SUMPRODUCT($AT$5:$BK$5,AT6:BK6)/SUM($AT$5:$BK$5)),2)</f>
        <v>2.25</v>
      </c>
      <c r="BO6" s="24">
        <f>SUMIF(AT6:BK6,$BT$2,$AT$5:$BK$5)</f>
        <v>20</v>
      </c>
      <c r="BP6" s="62">
        <f>ROUND((SUMPRODUCT($AT$5:$BK$5,AT6:BK6)/BO6),2)</f>
        <v>2.25</v>
      </c>
      <c r="BQ6" s="66" t="str">
        <f aca="true" t="shared" si="10" ref="BQ6:BQ28">IF(AND(3.6&lt;=BP6,BP6&lt;=4),"XuÊt s¾c",IF(AND(3.2&lt;=BP6,BP6&lt;=3.59),"Giái",IF(AND(2.5&lt;=BP6,BP6&lt;=3.19),"Kh¸",IF(AND(2&lt;=BP6,BP6&lt;=2.49),"Trung b×nh",IF(AND(1&lt;=BP6,BP6&lt;=1.99),"Trung b×nh yÕu","KÐm")))))</f>
        <v>Trung b×nh</v>
      </c>
      <c r="BR6" s="15">
        <f aca="true" t="shared" si="11" ref="BR6:BR28">(G6+K6+O6+S6+AQ6)/5</f>
        <v>5</v>
      </c>
      <c r="BS6" s="1" t="str">
        <f aca="true" t="shared" si="12" ref="BS6:BS28">IF(AND(BR6&gt;=8,BR6&lt;=10),"Giỏi",IF(AND(BR6&gt;=7,BR6&lt;8),"Khá",IF(AND(BR6&gt;=6,BR6&lt;7),"TBK",IF(AND(BR6&gt;=5,BR6&lt;6),"TB","YK"))))</f>
        <v>TB</v>
      </c>
    </row>
    <row r="7" spans="1:71" ht="20.25" customHeight="1">
      <c r="A7" s="7">
        <v>2</v>
      </c>
      <c r="B7" s="40" t="s">
        <v>153</v>
      </c>
      <c r="C7" s="84" t="s">
        <v>154</v>
      </c>
      <c r="D7" s="107">
        <v>35606</v>
      </c>
      <c r="E7" s="8">
        <v>6.3</v>
      </c>
      <c r="F7" s="94">
        <v>8</v>
      </c>
      <c r="G7" s="10">
        <v>6</v>
      </c>
      <c r="H7" s="25">
        <f aca="true" t="shared" si="13" ref="H7:H28">ROUND((E7*0.2+F7*0.1+G7*0.7),1)</f>
        <v>6.3</v>
      </c>
      <c r="I7" s="8">
        <v>6</v>
      </c>
      <c r="J7" s="94">
        <v>7</v>
      </c>
      <c r="K7" s="10">
        <v>6</v>
      </c>
      <c r="L7" s="25">
        <f t="shared" si="0"/>
        <v>6.1</v>
      </c>
      <c r="M7" s="8">
        <v>5.3</v>
      </c>
      <c r="N7" s="94">
        <v>5</v>
      </c>
      <c r="O7" s="10">
        <v>7</v>
      </c>
      <c r="P7" s="25">
        <f>ROUND((M7*0.2+N7*0.1+O7*0.7),1)</f>
        <v>6.5</v>
      </c>
      <c r="Q7" s="8">
        <v>6</v>
      </c>
      <c r="R7" s="94">
        <v>8</v>
      </c>
      <c r="S7" s="10">
        <v>5</v>
      </c>
      <c r="T7" s="25">
        <f aca="true" t="shared" si="14" ref="T7:T28">ROUND((Q7*0.2+R7*0.1+S7*0.7),1)</f>
        <v>5.5</v>
      </c>
      <c r="U7" s="8">
        <v>7</v>
      </c>
      <c r="V7" s="94">
        <v>8</v>
      </c>
      <c r="W7" s="10">
        <v>4</v>
      </c>
      <c r="X7" s="25">
        <f aca="true" t="shared" si="15" ref="X7:X28">ROUND((U7*0.2+V7*0.1+W7*0.7),1)</f>
        <v>5</v>
      </c>
      <c r="Y7" s="8">
        <v>6.5</v>
      </c>
      <c r="Z7" s="94">
        <v>7</v>
      </c>
      <c r="AA7" s="10">
        <v>5</v>
      </c>
      <c r="AB7" s="25">
        <f aca="true" t="shared" si="16" ref="AB7:AB28">ROUND((Y7*0.2+Z7*0.1+AA7*0.7),1)</f>
        <v>5.5</v>
      </c>
      <c r="AC7" s="8">
        <v>3.5</v>
      </c>
      <c r="AD7" s="94">
        <v>5</v>
      </c>
      <c r="AE7" s="111">
        <v>5</v>
      </c>
      <c r="AF7" s="25">
        <f aca="true" t="shared" si="17" ref="AF7:AF28">ROUND((AC7*0.2+AD7*0.1+AE7*0.7),1)</f>
        <v>4.7</v>
      </c>
      <c r="AG7" s="8">
        <v>6</v>
      </c>
      <c r="AH7" s="94">
        <v>7</v>
      </c>
      <c r="AI7" s="10">
        <v>4</v>
      </c>
      <c r="AJ7" s="25">
        <f aca="true" t="shared" si="18" ref="AJ7:AJ28">ROUND((AG7*0.2+AH7*0.1+AI7*0.7),1)</f>
        <v>4.7</v>
      </c>
      <c r="AK7" s="8">
        <v>6.5</v>
      </c>
      <c r="AL7" s="94">
        <v>8</v>
      </c>
      <c r="AM7" s="10">
        <v>4</v>
      </c>
      <c r="AN7" s="25">
        <f aca="true" t="shared" si="19" ref="AN7:AN28">ROUND((AK7*0.2+AL7*0.1+AM7*0.7),1)</f>
        <v>4.9</v>
      </c>
      <c r="AO7" s="8"/>
      <c r="AP7" s="9"/>
      <c r="AQ7" s="10"/>
      <c r="AR7" s="25">
        <f t="shared" si="1"/>
        <v>0</v>
      </c>
      <c r="AS7" s="11">
        <f aca="true" t="shared" si="20" ref="AS7:AS28">ROUND((SUMPRODUCT($E$5:$AN$5,E7:AN7)/SUM($E$5:$AN$5)),2)</f>
        <v>5.54</v>
      </c>
      <c r="AT7" s="23" t="str">
        <f aca="true" t="shared" si="21" ref="AT7:AT28">IF(AND(8.5&lt;=H7,H7&lt;=10),"A",IF(AND(7&lt;=H7,H7&lt;=8.4),"B",IF(AND(5.5&lt;=H7,H7&lt;=6.9),"C",IF(AND(4&lt;=H7,H7&lt;=5.4),"D",IF(H7=0,"X","F")))))</f>
        <v>C</v>
      </c>
      <c r="AU7" s="26">
        <f aca="true" t="shared" si="22" ref="AU7:AU28">IF(AND(8.5&lt;=H7,H7&lt;=10),4,IF(AND(7&lt;=H7,H7&lt;=8.4),3,IF(AND(5.5&lt;=H7,H7&lt;=6.9),2,IF(AND(4&lt;=H7,H7&lt;=5.4),1,0))))</f>
        <v>2</v>
      </c>
      <c r="AV7" s="23" t="str">
        <f t="shared" si="2"/>
        <v>C</v>
      </c>
      <c r="AW7" s="26">
        <f t="shared" si="3"/>
        <v>2</v>
      </c>
      <c r="AX7" s="23" t="str">
        <f t="shared" si="4"/>
        <v>C</v>
      </c>
      <c r="AY7" s="26">
        <f t="shared" si="5"/>
        <v>2</v>
      </c>
      <c r="AZ7" s="23" t="str">
        <f t="shared" si="6"/>
        <v>C</v>
      </c>
      <c r="BA7" s="26">
        <f t="shared" si="7"/>
        <v>2</v>
      </c>
      <c r="BB7" s="23" t="str">
        <f aca="true" t="shared" si="23" ref="BB7:BB28">IF(AND(8.5&lt;=X7,X7&lt;=10),"A",IF(AND(7&lt;=X7,X7&lt;=8.4),"B",IF(AND(5.5&lt;=X7,X7&lt;=6.9),"C",IF(AND(4&lt;=X7,X7&lt;=5.4),"D",IF(X7=0,"X","F")))))</f>
        <v>D</v>
      </c>
      <c r="BC7" s="26">
        <f aca="true" t="shared" si="24" ref="BC7:BC28">IF(AND(8.5&lt;=X7,X7&lt;=10),4,IF(AND(7&lt;=X7,X7&lt;=8.4),3,IF(AND(5.5&lt;=X7,X7&lt;=6.9),2,IF(AND(4&lt;=X7,X7&lt;=5.4),1,0))))</f>
        <v>1</v>
      </c>
      <c r="BD7" s="23" t="str">
        <f aca="true" t="shared" si="25" ref="BD7:BD28">IF(AND(8.5&lt;=AB7,AB7&lt;=10),"A",IF(AND(7&lt;=AB7,AB7&lt;=8.4),"B",IF(AND(5.5&lt;=AB7,AB7&lt;=6.9),"C",IF(AND(4&lt;=AB7,AB7&lt;=5.4),"D",IF(AB7=0,"X","F")))))</f>
        <v>C</v>
      </c>
      <c r="BE7" s="26">
        <f aca="true" t="shared" si="26" ref="BE7:BE28">IF(AND(8.5&lt;=AB7,AB7&lt;=10),4,IF(AND(7&lt;=AB7,AB7&lt;=8.4),3,IF(AND(5.5&lt;=AB7,AB7&lt;=6.9),2,IF(AND(4&lt;=AB7,AB7&lt;=5.4),1,0))))</f>
        <v>2</v>
      </c>
      <c r="BF7" s="23" t="str">
        <f aca="true" t="shared" si="27" ref="BF7:BF28">IF(AND(8.5&lt;=AF7,AF7&lt;=10),"A",IF(AND(7&lt;=AF7,AF7&lt;=8.4),"B",IF(AND(5.5&lt;=AF7,AF7&lt;=6.9),"C",IF(AND(4&lt;=AF7,AF7&lt;=5.4),"D",IF(AF7=0,"X","F")))))</f>
        <v>D</v>
      </c>
      <c r="BG7" s="26">
        <f aca="true" t="shared" si="28" ref="BG7:BG28">IF(AND(8.5&lt;=AF7,AF7&lt;=10),4,IF(AND(7&lt;=AF7,AF7&lt;=8.4),3,IF(AND(5.5&lt;=AF7,AF7&lt;=6.9),2,IF(AND(4&lt;=AF7,AF7&lt;=5.4),1,0))))</f>
        <v>1</v>
      </c>
      <c r="BH7" s="23" t="str">
        <f aca="true" t="shared" si="29" ref="BH7:BH28">IF(AND(8.5&lt;=AJ7,AJ7&lt;=10),"A",IF(AND(7&lt;=AJ7,AJ7&lt;=8.4),"B",IF(AND(5.5&lt;=AJ7,AJ7&lt;=6.9),"C",IF(AND(4&lt;=AJ7,AJ7&lt;=5.4),"D",IF(AJ7=0,"X","F")))))</f>
        <v>D</v>
      </c>
      <c r="BI7" s="26">
        <f aca="true" t="shared" si="30" ref="BI7:BI28">IF(AND(8.5&lt;=AJ7,AJ7&lt;=10),4,IF(AND(7&lt;=AJ7,AJ7&lt;=8.4),3,IF(AND(5.5&lt;=AJ7,AJ7&lt;=6.9),2,IF(AND(4&lt;=AJ7,AJ7&lt;=5.4),1,0))))</f>
        <v>1</v>
      </c>
      <c r="BJ7" s="23" t="str">
        <f aca="true" t="shared" si="31" ref="BJ7:BJ28">IF(AND(8.5&lt;=AN7,AN7&lt;=10),"A",IF(AND(7&lt;=AN7,AN7&lt;=8.4),"B",IF(AND(5.5&lt;=AN7,AN7&lt;=6.9),"C",IF(AND(4&lt;=AN7,AN7&lt;=5.4),"D",IF(AN7=0,"X","F")))))</f>
        <v>D</v>
      </c>
      <c r="BK7" s="26">
        <f aca="true" t="shared" si="32" ref="BK7:BK28">IF(AND(8.5&lt;=AN7,AN7&lt;=10),4,IF(AND(7&lt;=AN7,AN7&lt;=8.4),3,IF(AND(5.5&lt;=AN7,AN7&lt;=6.9),2,IF(AND(4&lt;=AN7,AN7&lt;=5.4),1,0))))</f>
        <v>1</v>
      </c>
      <c r="BL7" s="106" t="str">
        <f t="shared" si="8"/>
        <v>X</v>
      </c>
      <c r="BM7" s="26">
        <f t="shared" si="9"/>
        <v>0</v>
      </c>
      <c r="BN7" s="62">
        <f aca="true" t="shared" si="33" ref="BN7:BN28">ROUND((SUMPRODUCT($AT$5:$BK$5,AT7:BK7)/SUM($AT$5:$BK$5)),2)</f>
        <v>1.6</v>
      </c>
      <c r="BO7" s="24">
        <f aca="true" t="shared" si="34" ref="BO7:BO28">SUMIF(AT7:BK7,$BT$2,$AT$5:$BK$5)</f>
        <v>20</v>
      </c>
      <c r="BP7" s="62">
        <f aca="true" t="shared" si="35" ref="BP7:BP28">ROUND((SUMPRODUCT($AT$5:$BK$5,AT7:BK7)/BO7),2)</f>
        <v>1.6</v>
      </c>
      <c r="BQ7" s="66" t="str">
        <f t="shared" si="10"/>
        <v>Trung b×nh yÕu</v>
      </c>
      <c r="BR7" s="15">
        <f t="shared" si="11"/>
        <v>4.8</v>
      </c>
      <c r="BS7" s="1" t="str">
        <f t="shared" si="12"/>
        <v>YK</v>
      </c>
    </row>
    <row r="8" spans="1:71" ht="20.25" customHeight="1">
      <c r="A8" s="7">
        <v>3</v>
      </c>
      <c r="B8" s="30" t="s">
        <v>156</v>
      </c>
      <c r="C8" s="82" t="s">
        <v>8</v>
      </c>
      <c r="D8" s="108">
        <v>35467</v>
      </c>
      <c r="E8" s="8">
        <v>7</v>
      </c>
      <c r="F8" s="94">
        <v>9</v>
      </c>
      <c r="G8" s="10">
        <v>6</v>
      </c>
      <c r="H8" s="25">
        <f t="shared" si="13"/>
        <v>6.5</v>
      </c>
      <c r="I8" s="8">
        <v>5.7</v>
      </c>
      <c r="J8" s="94">
        <v>5</v>
      </c>
      <c r="K8" s="10">
        <v>6</v>
      </c>
      <c r="L8" s="25">
        <f t="shared" si="0"/>
        <v>5.8</v>
      </c>
      <c r="M8" s="8">
        <v>7</v>
      </c>
      <c r="N8" s="94">
        <v>8</v>
      </c>
      <c r="O8" s="10">
        <v>4.5</v>
      </c>
      <c r="P8" s="25">
        <f>ROUND((M8*0.2+N8*0.1+O8*0.7),1)</f>
        <v>5.4</v>
      </c>
      <c r="Q8" s="8">
        <v>6</v>
      </c>
      <c r="R8" s="94">
        <v>8</v>
      </c>
      <c r="S8" s="10">
        <v>5</v>
      </c>
      <c r="T8" s="25">
        <f t="shared" si="14"/>
        <v>5.5</v>
      </c>
      <c r="U8" s="133">
        <v>7</v>
      </c>
      <c r="V8" s="134">
        <v>8</v>
      </c>
      <c r="W8" s="135">
        <v>6</v>
      </c>
      <c r="X8" s="25">
        <f t="shared" si="15"/>
        <v>6.4</v>
      </c>
      <c r="Y8" s="133">
        <v>6.5</v>
      </c>
      <c r="Z8" s="134">
        <v>8</v>
      </c>
      <c r="AA8" s="135">
        <v>7</v>
      </c>
      <c r="AB8" s="25">
        <f t="shared" si="16"/>
        <v>7</v>
      </c>
      <c r="AC8" s="8">
        <v>3.5</v>
      </c>
      <c r="AD8" s="94">
        <v>5</v>
      </c>
      <c r="AE8" s="111">
        <v>7</v>
      </c>
      <c r="AF8" s="25">
        <f t="shared" si="17"/>
        <v>6.1</v>
      </c>
      <c r="AG8" s="8">
        <v>6.7</v>
      </c>
      <c r="AH8" s="94">
        <v>7</v>
      </c>
      <c r="AI8" s="10">
        <v>4</v>
      </c>
      <c r="AJ8" s="25">
        <f t="shared" si="18"/>
        <v>4.8</v>
      </c>
      <c r="AK8" s="133">
        <v>7</v>
      </c>
      <c r="AL8" s="134">
        <v>9</v>
      </c>
      <c r="AM8" s="135">
        <v>6</v>
      </c>
      <c r="AN8" s="25">
        <f t="shared" si="19"/>
        <v>6.5</v>
      </c>
      <c r="AO8" s="8"/>
      <c r="AP8" s="9"/>
      <c r="AQ8" s="10"/>
      <c r="AR8" s="25">
        <f t="shared" si="1"/>
        <v>0</v>
      </c>
      <c r="AS8" s="11">
        <f t="shared" si="20"/>
        <v>6.02</v>
      </c>
      <c r="AT8" s="23" t="str">
        <f t="shared" si="21"/>
        <v>C</v>
      </c>
      <c r="AU8" s="26">
        <f t="shared" si="22"/>
        <v>2</v>
      </c>
      <c r="AV8" s="23" t="str">
        <f t="shared" si="2"/>
        <v>C</v>
      </c>
      <c r="AW8" s="26">
        <f t="shared" si="3"/>
        <v>2</v>
      </c>
      <c r="AX8" s="23" t="str">
        <f t="shared" si="4"/>
        <v>D</v>
      </c>
      <c r="AY8" s="26">
        <f t="shared" si="5"/>
        <v>1</v>
      </c>
      <c r="AZ8" s="23" t="str">
        <f t="shared" si="6"/>
        <v>C</v>
      </c>
      <c r="BA8" s="26">
        <f t="shared" si="7"/>
        <v>2</v>
      </c>
      <c r="BB8" s="23" t="str">
        <f t="shared" si="23"/>
        <v>C</v>
      </c>
      <c r="BC8" s="26">
        <f t="shared" si="24"/>
        <v>2</v>
      </c>
      <c r="BD8" s="23" t="str">
        <f t="shared" si="25"/>
        <v>B</v>
      </c>
      <c r="BE8" s="26">
        <f t="shared" si="26"/>
        <v>3</v>
      </c>
      <c r="BF8" s="23" t="str">
        <f t="shared" si="27"/>
        <v>C</v>
      </c>
      <c r="BG8" s="26">
        <f t="shared" si="28"/>
        <v>2</v>
      </c>
      <c r="BH8" s="23" t="str">
        <f t="shared" si="29"/>
        <v>D</v>
      </c>
      <c r="BI8" s="26">
        <f t="shared" si="30"/>
        <v>1</v>
      </c>
      <c r="BJ8" s="23" t="str">
        <f t="shared" si="31"/>
        <v>C</v>
      </c>
      <c r="BK8" s="26">
        <f t="shared" si="32"/>
        <v>2</v>
      </c>
      <c r="BL8" s="106" t="str">
        <f t="shared" si="8"/>
        <v>X</v>
      </c>
      <c r="BM8" s="26">
        <f t="shared" si="9"/>
        <v>0</v>
      </c>
      <c r="BN8" s="62">
        <f t="shared" si="33"/>
        <v>1.9</v>
      </c>
      <c r="BO8" s="24">
        <f t="shared" si="34"/>
        <v>20</v>
      </c>
      <c r="BP8" s="62">
        <f t="shared" si="35"/>
        <v>1.9</v>
      </c>
      <c r="BQ8" s="66" t="str">
        <f t="shared" si="10"/>
        <v>Trung b×nh yÕu</v>
      </c>
      <c r="BR8" s="15">
        <f t="shared" si="11"/>
        <v>4.3</v>
      </c>
      <c r="BS8" s="1" t="str">
        <f t="shared" si="12"/>
        <v>YK</v>
      </c>
    </row>
    <row r="9" spans="1:71" ht="20.25" customHeight="1">
      <c r="A9" s="7">
        <v>4</v>
      </c>
      <c r="B9" s="45" t="s">
        <v>109</v>
      </c>
      <c r="C9" s="84" t="s">
        <v>110</v>
      </c>
      <c r="D9" s="109">
        <v>35340</v>
      </c>
      <c r="E9" s="8">
        <v>7</v>
      </c>
      <c r="F9" s="94">
        <v>9</v>
      </c>
      <c r="G9" s="10">
        <v>7</v>
      </c>
      <c r="H9" s="25">
        <f t="shared" si="13"/>
        <v>7.2</v>
      </c>
      <c r="I9" s="8">
        <v>6.3</v>
      </c>
      <c r="J9" s="94">
        <v>7</v>
      </c>
      <c r="K9" s="10">
        <v>7</v>
      </c>
      <c r="L9" s="25">
        <f t="shared" si="0"/>
        <v>6.9</v>
      </c>
      <c r="M9" s="8">
        <v>6.7</v>
      </c>
      <c r="N9" s="94">
        <v>7</v>
      </c>
      <c r="O9" s="112">
        <v>4</v>
      </c>
      <c r="P9" s="25">
        <f>ROUND((M9*0.2+N9*0.1+O9*0.7),1)</f>
        <v>4.8</v>
      </c>
      <c r="Q9" s="8">
        <v>6</v>
      </c>
      <c r="R9" s="94">
        <v>8</v>
      </c>
      <c r="S9" s="10">
        <v>5</v>
      </c>
      <c r="T9" s="25">
        <f t="shared" si="14"/>
        <v>5.5</v>
      </c>
      <c r="U9" s="133">
        <v>8.5</v>
      </c>
      <c r="V9" s="134">
        <v>9</v>
      </c>
      <c r="W9" s="135">
        <v>6.5</v>
      </c>
      <c r="X9" s="25">
        <f t="shared" si="15"/>
        <v>7.2</v>
      </c>
      <c r="Y9" s="8">
        <v>6.5</v>
      </c>
      <c r="Z9" s="94">
        <v>7</v>
      </c>
      <c r="AA9" s="10">
        <v>7</v>
      </c>
      <c r="AB9" s="25">
        <f t="shared" si="16"/>
        <v>6.9</v>
      </c>
      <c r="AC9" s="8">
        <v>4.5</v>
      </c>
      <c r="AD9" s="94">
        <v>5</v>
      </c>
      <c r="AE9" s="111">
        <v>6</v>
      </c>
      <c r="AF9" s="25">
        <f t="shared" si="17"/>
        <v>5.6</v>
      </c>
      <c r="AG9" s="8">
        <v>6.7</v>
      </c>
      <c r="AH9" s="94">
        <v>7</v>
      </c>
      <c r="AI9" s="10">
        <v>5</v>
      </c>
      <c r="AJ9" s="25">
        <f t="shared" si="18"/>
        <v>5.5</v>
      </c>
      <c r="AK9" s="8">
        <v>6.5</v>
      </c>
      <c r="AL9" s="94">
        <v>8</v>
      </c>
      <c r="AM9" s="10">
        <v>7.5</v>
      </c>
      <c r="AN9" s="25">
        <f t="shared" si="19"/>
        <v>7.4</v>
      </c>
      <c r="AO9" s="8"/>
      <c r="AP9" s="9"/>
      <c r="AQ9" s="10"/>
      <c r="AR9" s="25">
        <f t="shared" si="1"/>
        <v>0</v>
      </c>
      <c r="AS9" s="11">
        <f t="shared" si="20"/>
        <v>6.41</v>
      </c>
      <c r="AT9" s="23" t="str">
        <f t="shared" si="21"/>
        <v>B</v>
      </c>
      <c r="AU9" s="26">
        <f t="shared" si="22"/>
        <v>3</v>
      </c>
      <c r="AV9" s="23" t="str">
        <f t="shared" si="2"/>
        <v>C</v>
      </c>
      <c r="AW9" s="26">
        <f t="shared" si="3"/>
        <v>2</v>
      </c>
      <c r="AX9" s="23" t="str">
        <f t="shared" si="4"/>
        <v>D</v>
      </c>
      <c r="AY9" s="26">
        <f t="shared" si="5"/>
        <v>1</v>
      </c>
      <c r="AZ9" s="23" t="str">
        <f t="shared" si="6"/>
        <v>C</v>
      </c>
      <c r="BA9" s="26">
        <f t="shared" si="7"/>
        <v>2</v>
      </c>
      <c r="BB9" s="23" t="str">
        <f t="shared" si="23"/>
        <v>B</v>
      </c>
      <c r="BC9" s="26">
        <f t="shared" si="24"/>
        <v>3</v>
      </c>
      <c r="BD9" s="23" t="str">
        <f t="shared" si="25"/>
        <v>C</v>
      </c>
      <c r="BE9" s="26">
        <f t="shared" si="26"/>
        <v>2</v>
      </c>
      <c r="BF9" s="23" t="str">
        <f t="shared" si="27"/>
        <v>C</v>
      </c>
      <c r="BG9" s="26">
        <f t="shared" si="28"/>
        <v>2</v>
      </c>
      <c r="BH9" s="23" t="str">
        <f t="shared" si="29"/>
        <v>C</v>
      </c>
      <c r="BI9" s="26">
        <f t="shared" si="30"/>
        <v>2</v>
      </c>
      <c r="BJ9" s="23" t="str">
        <f t="shared" si="31"/>
        <v>B</v>
      </c>
      <c r="BK9" s="26">
        <f t="shared" si="32"/>
        <v>3</v>
      </c>
      <c r="BL9" s="106" t="str">
        <f t="shared" si="8"/>
        <v>X</v>
      </c>
      <c r="BM9" s="26">
        <f t="shared" si="9"/>
        <v>0</v>
      </c>
      <c r="BN9" s="62">
        <f t="shared" si="33"/>
        <v>2.25</v>
      </c>
      <c r="BO9" s="24">
        <f t="shared" si="34"/>
        <v>20</v>
      </c>
      <c r="BP9" s="62">
        <f t="shared" si="35"/>
        <v>2.25</v>
      </c>
      <c r="BQ9" s="66" t="str">
        <f t="shared" si="10"/>
        <v>Trung b×nh</v>
      </c>
      <c r="BR9" s="15">
        <f t="shared" si="11"/>
        <v>4.6</v>
      </c>
      <c r="BS9" s="1" t="str">
        <f t="shared" si="12"/>
        <v>YK</v>
      </c>
    </row>
    <row r="10" spans="1:71" ht="20.25" customHeight="1">
      <c r="A10" s="7">
        <v>5</v>
      </c>
      <c r="B10" s="40" t="s">
        <v>130</v>
      </c>
      <c r="C10" s="84" t="s">
        <v>161</v>
      </c>
      <c r="D10" s="107">
        <v>34474</v>
      </c>
      <c r="E10" s="96"/>
      <c r="F10" s="103"/>
      <c r="G10" s="97"/>
      <c r="H10" s="25">
        <v>7</v>
      </c>
      <c r="I10" s="8">
        <v>7</v>
      </c>
      <c r="J10" s="94">
        <v>9</v>
      </c>
      <c r="K10" s="10">
        <v>5</v>
      </c>
      <c r="L10" s="25">
        <f t="shared" si="0"/>
        <v>5.8</v>
      </c>
      <c r="M10" s="96"/>
      <c r="N10" s="103"/>
      <c r="O10" s="97"/>
      <c r="P10" s="25">
        <v>9</v>
      </c>
      <c r="Q10" s="96"/>
      <c r="R10" s="103"/>
      <c r="S10" s="97"/>
      <c r="T10" s="25">
        <v>6</v>
      </c>
      <c r="U10" s="133">
        <v>6.5</v>
      </c>
      <c r="V10" s="134">
        <v>8</v>
      </c>
      <c r="W10" s="135">
        <v>7</v>
      </c>
      <c r="X10" s="25">
        <v>5</v>
      </c>
      <c r="Y10" s="8">
        <v>5.5</v>
      </c>
      <c r="Z10" s="94">
        <v>6</v>
      </c>
      <c r="AA10" s="10">
        <v>6.5</v>
      </c>
      <c r="AB10" s="25">
        <f t="shared" si="16"/>
        <v>6.3</v>
      </c>
      <c r="AC10" s="133">
        <v>7.5</v>
      </c>
      <c r="AD10" s="134">
        <v>8</v>
      </c>
      <c r="AE10" s="135">
        <v>6</v>
      </c>
      <c r="AF10" s="25">
        <f t="shared" si="17"/>
        <v>6.5</v>
      </c>
      <c r="AG10" s="8">
        <v>6.7</v>
      </c>
      <c r="AH10" s="94">
        <v>7</v>
      </c>
      <c r="AI10" s="10">
        <v>6</v>
      </c>
      <c r="AJ10" s="25">
        <v>7</v>
      </c>
      <c r="AK10" s="8">
        <v>6</v>
      </c>
      <c r="AL10" s="94">
        <v>9</v>
      </c>
      <c r="AM10" s="10">
        <v>6</v>
      </c>
      <c r="AN10" s="25">
        <f t="shared" si="19"/>
        <v>6.3</v>
      </c>
      <c r="AO10" s="8"/>
      <c r="AP10" s="9"/>
      <c r="AQ10" s="10"/>
      <c r="AR10" s="25" t="s">
        <v>209</v>
      </c>
      <c r="AS10" s="11">
        <f t="shared" si="20"/>
        <v>6.53</v>
      </c>
      <c r="AT10" s="23" t="str">
        <f t="shared" si="21"/>
        <v>B</v>
      </c>
      <c r="AU10" s="26">
        <f t="shared" si="22"/>
        <v>3</v>
      </c>
      <c r="AV10" s="23" t="str">
        <f t="shared" si="2"/>
        <v>C</v>
      </c>
      <c r="AW10" s="26">
        <f t="shared" si="3"/>
        <v>2</v>
      </c>
      <c r="AX10" s="23" t="str">
        <f t="shared" si="4"/>
        <v>A</v>
      </c>
      <c r="AY10" s="26">
        <f t="shared" si="5"/>
        <v>4</v>
      </c>
      <c r="AZ10" s="23" t="str">
        <f t="shared" si="6"/>
        <v>C</v>
      </c>
      <c r="BA10" s="26">
        <f t="shared" si="7"/>
        <v>2</v>
      </c>
      <c r="BB10" s="23" t="str">
        <f t="shared" si="23"/>
        <v>D</v>
      </c>
      <c r="BC10" s="26">
        <f t="shared" si="24"/>
        <v>1</v>
      </c>
      <c r="BD10" s="23" t="str">
        <f t="shared" si="25"/>
        <v>C</v>
      </c>
      <c r="BE10" s="26">
        <f t="shared" si="26"/>
        <v>2</v>
      </c>
      <c r="BF10" s="23" t="str">
        <f t="shared" si="27"/>
        <v>C</v>
      </c>
      <c r="BG10" s="26">
        <f t="shared" si="28"/>
        <v>2</v>
      </c>
      <c r="BH10" s="23" t="str">
        <f t="shared" si="29"/>
        <v>B</v>
      </c>
      <c r="BI10" s="26">
        <f t="shared" si="30"/>
        <v>3</v>
      </c>
      <c r="BJ10" s="23" t="str">
        <f t="shared" si="31"/>
        <v>C</v>
      </c>
      <c r="BK10" s="26">
        <f t="shared" si="32"/>
        <v>2</v>
      </c>
      <c r="BL10" s="106" t="s">
        <v>223</v>
      </c>
      <c r="BM10" s="26">
        <f t="shared" si="9"/>
        <v>0</v>
      </c>
      <c r="BN10" s="62">
        <f t="shared" si="33"/>
        <v>2.35</v>
      </c>
      <c r="BO10" s="24">
        <f t="shared" si="34"/>
        <v>20</v>
      </c>
      <c r="BP10" s="62">
        <f t="shared" si="35"/>
        <v>2.35</v>
      </c>
      <c r="BQ10" s="66" t="str">
        <f t="shared" si="10"/>
        <v>Trung b×nh</v>
      </c>
      <c r="BR10" s="15">
        <f t="shared" si="11"/>
        <v>1</v>
      </c>
      <c r="BS10" s="1" t="str">
        <f t="shared" si="12"/>
        <v>YK</v>
      </c>
    </row>
    <row r="11" spans="1:71" ht="20.25" customHeight="1">
      <c r="A11" s="7">
        <v>6</v>
      </c>
      <c r="B11" s="36" t="s">
        <v>52</v>
      </c>
      <c r="C11" s="82" t="s">
        <v>114</v>
      </c>
      <c r="D11" s="110">
        <v>35161</v>
      </c>
      <c r="E11" s="8">
        <v>7</v>
      </c>
      <c r="F11" s="94">
        <v>10</v>
      </c>
      <c r="G11" s="10">
        <v>5</v>
      </c>
      <c r="H11" s="25">
        <f t="shared" si="13"/>
        <v>5.9</v>
      </c>
      <c r="I11" s="8">
        <v>6.3</v>
      </c>
      <c r="J11" s="94">
        <v>9</v>
      </c>
      <c r="K11" s="10">
        <v>5</v>
      </c>
      <c r="L11" s="25">
        <f t="shared" si="0"/>
        <v>5.7</v>
      </c>
      <c r="M11" s="8">
        <v>8</v>
      </c>
      <c r="N11" s="94">
        <v>8</v>
      </c>
      <c r="O11" s="10">
        <v>4.5</v>
      </c>
      <c r="P11" s="25">
        <f aca="true" t="shared" si="36" ref="P11:P28">ROUND((M11*0.2+N11*0.1+O11*0.7),1)</f>
        <v>5.6</v>
      </c>
      <c r="Q11" s="8">
        <v>6.5</v>
      </c>
      <c r="R11" s="94">
        <v>9</v>
      </c>
      <c r="S11" s="10">
        <v>5</v>
      </c>
      <c r="T11" s="25">
        <f t="shared" si="14"/>
        <v>5.7</v>
      </c>
      <c r="U11" s="8">
        <v>6.5</v>
      </c>
      <c r="V11" s="94">
        <v>8</v>
      </c>
      <c r="W11" s="10">
        <v>5.5</v>
      </c>
      <c r="X11" s="25">
        <f t="shared" si="15"/>
        <v>6</v>
      </c>
      <c r="Y11" s="8">
        <v>6</v>
      </c>
      <c r="Z11" s="94">
        <v>7</v>
      </c>
      <c r="AA11" s="10">
        <v>8</v>
      </c>
      <c r="AB11" s="25">
        <f t="shared" si="16"/>
        <v>7.5</v>
      </c>
      <c r="AC11" s="133">
        <v>7.5</v>
      </c>
      <c r="AD11" s="134">
        <v>8</v>
      </c>
      <c r="AE11" s="135">
        <v>8.5</v>
      </c>
      <c r="AF11" s="25">
        <f t="shared" si="17"/>
        <v>8.3</v>
      </c>
      <c r="AG11" s="8">
        <v>7.3</v>
      </c>
      <c r="AH11" s="94">
        <v>8</v>
      </c>
      <c r="AI11" s="10">
        <v>7.5</v>
      </c>
      <c r="AJ11" s="25">
        <f t="shared" si="18"/>
        <v>7.5</v>
      </c>
      <c r="AK11" s="8">
        <v>6</v>
      </c>
      <c r="AL11" s="94">
        <v>9</v>
      </c>
      <c r="AM11" s="10">
        <v>7</v>
      </c>
      <c r="AN11" s="25">
        <f t="shared" si="19"/>
        <v>7</v>
      </c>
      <c r="AO11" s="8"/>
      <c r="AP11" s="9"/>
      <c r="AQ11" s="10"/>
      <c r="AR11" s="25">
        <f t="shared" si="1"/>
        <v>0</v>
      </c>
      <c r="AS11" s="11">
        <f t="shared" si="20"/>
        <v>6.5</v>
      </c>
      <c r="AT11" s="23" t="str">
        <f t="shared" si="21"/>
        <v>C</v>
      </c>
      <c r="AU11" s="26">
        <f t="shared" si="22"/>
        <v>2</v>
      </c>
      <c r="AV11" s="23" t="str">
        <f t="shared" si="2"/>
        <v>C</v>
      </c>
      <c r="AW11" s="26">
        <f t="shared" si="3"/>
        <v>2</v>
      </c>
      <c r="AX11" s="23" t="str">
        <f t="shared" si="4"/>
        <v>C</v>
      </c>
      <c r="AY11" s="26">
        <f t="shared" si="5"/>
        <v>2</v>
      </c>
      <c r="AZ11" s="23" t="str">
        <f t="shared" si="6"/>
        <v>C</v>
      </c>
      <c r="BA11" s="26">
        <f t="shared" si="7"/>
        <v>2</v>
      </c>
      <c r="BB11" s="23" t="str">
        <f t="shared" si="23"/>
        <v>C</v>
      </c>
      <c r="BC11" s="26">
        <f t="shared" si="24"/>
        <v>2</v>
      </c>
      <c r="BD11" s="23" t="str">
        <f t="shared" si="25"/>
        <v>B</v>
      </c>
      <c r="BE11" s="26">
        <f t="shared" si="26"/>
        <v>3</v>
      </c>
      <c r="BF11" s="23" t="str">
        <f t="shared" si="27"/>
        <v>B</v>
      </c>
      <c r="BG11" s="26">
        <f t="shared" si="28"/>
        <v>3</v>
      </c>
      <c r="BH11" s="23" t="str">
        <f t="shared" si="29"/>
        <v>B</v>
      </c>
      <c r="BI11" s="26">
        <f t="shared" si="30"/>
        <v>3</v>
      </c>
      <c r="BJ11" s="23" t="str">
        <f t="shared" si="31"/>
        <v>B</v>
      </c>
      <c r="BK11" s="26">
        <f t="shared" si="32"/>
        <v>3</v>
      </c>
      <c r="BL11" s="106" t="str">
        <f t="shared" si="8"/>
        <v>X</v>
      </c>
      <c r="BM11" s="26">
        <f t="shared" si="9"/>
        <v>0</v>
      </c>
      <c r="BN11" s="62">
        <f t="shared" si="33"/>
        <v>2.4</v>
      </c>
      <c r="BO11" s="24">
        <f t="shared" si="34"/>
        <v>20</v>
      </c>
      <c r="BP11" s="62">
        <f t="shared" si="35"/>
        <v>2.4</v>
      </c>
      <c r="BQ11" s="66" t="str">
        <f t="shared" si="10"/>
        <v>Trung b×nh</v>
      </c>
      <c r="BR11" s="15">
        <f t="shared" si="11"/>
        <v>3.9</v>
      </c>
      <c r="BS11" s="1" t="str">
        <f t="shared" si="12"/>
        <v>YK</v>
      </c>
    </row>
    <row r="12" spans="1:71" ht="20.25" customHeight="1">
      <c r="A12" s="7">
        <v>7</v>
      </c>
      <c r="B12" s="46" t="s">
        <v>118</v>
      </c>
      <c r="C12" s="84" t="s">
        <v>117</v>
      </c>
      <c r="D12" s="109">
        <v>35765</v>
      </c>
      <c r="E12" s="8">
        <v>8</v>
      </c>
      <c r="F12" s="94">
        <v>8</v>
      </c>
      <c r="G12" s="10">
        <v>7</v>
      </c>
      <c r="H12" s="25">
        <f t="shared" si="13"/>
        <v>7.3</v>
      </c>
      <c r="I12" s="8">
        <v>5.7</v>
      </c>
      <c r="J12" s="94">
        <v>7</v>
      </c>
      <c r="K12" s="10">
        <v>6</v>
      </c>
      <c r="L12" s="25">
        <f t="shared" si="0"/>
        <v>6</v>
      </c>
      <c r="M12" s="8">
        <v>7</v>
      </c>
      <c r="N12" s="94">
        <v>7</v>
      </c>
      <c r="O12" s="10">
        <v>5</v>
      </c>
      <c r="P12" s="25">
        <f t="shared" si="36"/>
        <v>5.6</v>
      </c>
      <c r="Q12" s="8">
        <v>6.5</v>
      </c>
      <c r="R12" s="94">
        <v>8</v>
      </c>
      <c r="S12" s="10">
        <v>6</v>
      </c>
      <c r="T12" s="25">
        <f t="shared" si="14"/>
        <v>6.3</v>
      </c>
      <c r="U12" s="8">
        <v>6</v>
      </c>
      <c r="V12" s="94">
        <v>7</v>
      </c>
      <c r="W12" s="10">
        <v>6</v>
      </c>
      <c r="X12" s="25">
        <f t="shared" si="15"/>
        <v>6.1</v>
      </c>
      <c r="Y12" s="8">
        <v>5</v>
      </c>
      <c r="Z12" s="94">
        <v>6</v>
      </c>
      <c r="AA12" s="10">
        <v>6.5</v>
      </c>
      <c r="AB12" s="25">
        <f t="shared" si="16"/>
        <v>6.2</v>
      </c>
      <c r="AC12" s="133">
        <v>6</v>
      </c>
      <c r="AD12" s="134">
        <v>6</v>
      </c>
      <c r="AE12" s="135">
        <v>7</v>
      </c>
      <c r="AF12" s="25">
        <f t="shared" si="17"/>
        <v>6.7</v>
      </c>
      <c r="AG12" s="8">
        <v>6.7</v>
      </c>
      <c r="AH12" s="94">
        <v>7</v>
      </c>
      <c r="AI12" s="10">
        <v>5.5</v>
      </c>
      <c r="AJ12" s="25">
        <f t="shared" si="18"/>
        <v>5.9</v>
      </c>
      <c r="AK12" s="8">
        <v>5</v>
      </c>
      <c r="AL12" s="94">
        <v>7</v>
      </c>
      <c r="AM12" s="10">
        <v>6</v>
      </c>
      <c r="AN12" s="25">
        <f t="shared" si="19"/>
        <v>5.9</v>
      </c>
      <c r="AO12" s="8"/>
      <c r="AP12" s="9"/>
      <c r="AQ12" s="10"/>
      <c r="AR12" s="25">
        <f t="shared" si="1"/>
        <v>0</v>
      </c>
      <c r="AS12" s="11">
        <f t="shared" si="20"/>
        <v>6.27</v>
      </c>
      <c r="AT12" s="23" t="str">
        <f t="shared" si="21"/>
        <v>B</v>
      </c>
      <c r="AU12" s="26">
        <f t="shared" si="22"/>
        <v>3</v>
      </c>
      <c r="AV12" s="23" t="str">
        <f t="shared" si="2"/>
        <v>C</v>
      </c>
      <c r="AW12" s="26">
        <f t="shared" si="3"/>
        <v>2</v>
      </c>
      <c r="AX12" s="23" t="str">
        <f t="shared" si="4"/>
        <v>C</v>
      </c>
      <c r="AY12" s="26">
        <f t="shared" si="5"/>
        <v>2</v>
      </c>
      <c r="AZ12" s="23" t="str">
        <f t="shared" si="6"/>
        <v>C</v>
      </c>
      <c r="BA12" s="26">
        <f t="shared" si="7"/>
        <v>2</v>
      </c>
      <c r="BB12" s="23" t="str">
        <f t="shared" si="23"/>
        <v>C</v>
      </c>
      <c r="BC12" s="26">
        <f t="shared" si="24"/>
        <v>2</v>
      </c>
      <c r="BD12" s="23" t="str">
        <f t="shared" si="25"/>
        <v>C</v>
      </c>
      <c r="BE12" s="26">
        <f t="shared" si="26"/>
        <v>2</v>
      </c>
      <c r="BF12" s="23" t="str">
        <f t="shared" si="27"/>
        <v>C</v>
      </c>
      <c r="BG12" s="26">
        <f t="shared" si="28"/>
        <v>2</v>
      </c>
      <c r="BH12" s="23" t="str">
        <f t="shared" si="29"/>
        <v>C</v>
      </c>
      <c r="BI12" s="26">
        <f t="shared" si="30"/>
        <v>2</v>
      </c>
      <c r="BJ12" s="23" t="str">
        <f t="shared" si="31"/>
        <v>C</v>
      </c>
      <c r="BK12" s="26">
        <f t="shared" si="32"/>
        <v>2</v>
      </c>
      <c r="BL12" s="106" t="str">
        <f t="shared" si="8"/>
        <v>X</v>
      </c>
      <c r="BM12" s="26">
        <f t="shared" si="9"/>
        <v>0</v>
      </c>
      <c r="BN12" s="62">
        <f t="shared" si="33"/>
        <v>2.15</v>
      </c>
      <c r="BO12" s="24">
        <f t="shared" si="34"/>
        <v>20</v>
      </c>
      <c r="BP12" s="62">
        <f t="shared" si="35"/>
        <v>2.15</v>
      </c>
      <c r="BQ12" s="66" t="str">
        <f t="shared" si="10"/>
        <v>Trung b×nh</v>
      </c>
      <c r="BR12" s="15">
        <f t="shared" si="11"/>
        <v>4.8</v>
      </c>
      <c r="BS12" s="1" t="str">
        <f t="shared" si="12"/>
        <v>YK</v>
      </c>
    </row>
    <row r="13" spans="1:71" ht="20.25" customHeight="1">
      <c r="A13" s="7">
        <v>8</v>
      </c>
      <c r="B13" s="36" t="s">
        <v>119</v>
      </c>
      <c r="C13" s="82" t="s">
        <v>120</v>
      </c>
      <c r="D13" s="110">
        <v>35612</v>
      </c>
      <c r="E13" s="8">
        <v>7</v>
      </c>
      <c r="F13" s="94">
        <v>7</v>
      </c>
      <c r="G13" s="10">
        <v>7</v>
      </c>
      <c r="H13" s="25">
        <f t="shared" si="13"/>
        <v>7</v>
      </c>
      <c r="I13" s="8">
        <v>5.3</v>
      </c>
      <c r="J13" s="94">
        <v>6</v>
      </c>
      <c r="K13" s="10">
        <v>6</v>
      </c>
      <c r="L13" s="25">
        <f t="shared" si="0"/>
        <v>5.9</v>
      </c>
      <c r="M13" s="8">
        <v>7</v>
      </c>
      <c r="N13" s="94">
        <v>7</v>
      </c>
      <c r="O13" s="10">
        <v>7</v>
      </c>
      <c r="P13" s="25">
        <f t="shared" si="36"/>
        <v>7</v>
      </c>
      <c r="Q13" s="8">
        <v>7</v>
      </c>
      <c r="R13" s="94">
        <v>10</v>
      </c>
      <c r="S13" s="10">
        <v>7</v>
      </c>
      <c r="T13" s="25">
        <f t="shared" si="14"/>
        <v>7.3</v>
      </c>
      <c r="U13" s="8">
        <v>7</v>
      </c>
      <c r="V13" s="94">
        <v>8</v>
      </c>
      <c r="W13" s="10">
        <v>6</v>
      </c>
      <c r="X13" s="25">
        <f t="shared" si="15"/>
        <v>6.4</v>
      </c>
      <c r="Y13" s="8">
        <v>8</v>
      </c>
      <c r="Z13" s="94">
        <v>9</v>
      </c>
      <c r="AA13" s="10">
        <v>7</v>
      </c>
      <c r="AB13" s="25">
        <f t="shared" si="16"/>
        <v>7.4</v>
      </c>
      <c r="AC13" s="133">
        <v>8</v>
      </c>
      <c r="AD13" s="134">
        <v>8</v>
      </c>
      <c r="AE13" s="135">
        <v>6</v>
      </c>
      <c r="AF13" s="25">
        <f t="shared" si="17"/>
        <v>6.6</v>
      </c>
      <c r="AG13" s="8">
        <v>7</v>
      </c>
      <c r="AH13" s="94">
        <v>8</v>
      </c>
      <c r="AI13" s="10">
        <v>7</v>
      </c>
      <c r="AJ13" s="25">
        <f t="shared" si="18"/>
        <v>7.1</v>
      </c>
      <c r="AK13" s="8">
        <v>5.5</v>
      </c>
      <c r="AL13" s="94">
        <v>7</v>
      </c>
      <c r="AM13" s="10">
        <v>7</v>
      </c>
      <c r="AN13" s="25">
        <f t="shared" si="19"/>
        <v>6.7</v>
      </c>
      <c r="AO13" s="8"/>
      <c r="AP13" s="9"/>
      <c r="AQ13" s="10"/>
      <c r="AR13" s="25">
        <f t="shared" si="1"/>
        <v>0</v>
      </c>
      <c r="AS13" s="11">
        <f t="shared" si="20"/>
        <v>6.79</v>
      </c>
      <c r="AT13" s="23" t="str">
        <f t="shared" si="21"/>
        <v>B</v>
      </c>
      <c r="AU13" s="26">
        <f t="shared" si="22"/>
        <v>3</v>
      </c>
      <c r="AV13" s="23" t="str">
        <f t="shared" si="2"/>
        <v>C</v>
      </c>
      <c r="AW13" s="26">
        <f t="shared" si="3"/>
        <v>2</v>
      </c>
      <c r="AX13" s="23" t="str">
        <f t="shared" si="4"/>
        <v>B</v>
      </c>
      <c r="AY13" s="26">
        <f t="shared" si="5"/>
        <v>3</v>
      </c>
      <c r="AZ13" s="23" t="str">
        <f t="shared" si="6"/>
        <v>B</v>
      </c>
      <c r="BA13" s="26">
        <f t="shared" si="7"/>
        <v>3</v>
      </c>
      <c r="BB13" s="23" t="str">
        <f t="shared" si="23"/>
        <v>C</v>
      </c>
      <c r="BC13" s="26">
        <f t="shared" si="24"/>
        <v>2</v>
      </c>
      <c r="BD13" s="23" t="str">
        <f t="shared" si="25"/>
        <v>B</v>
      </c>
      <c r="BE13" s="26">
        <f t="shared" si="26"/>
        <v>3</v>
      </c>
      <c r="BF13" s="23" t="str">
        <f t="shared" si="27"/>
        <v>C</v>
      </c>
      <c r="BG13" s="26">
        <f t="shared" si="28"/>
        <v>2</v>
      </c>
      <c r="BH13" s="23" t="str">
        <f t="shared" si="29"/>
        <v>B</v>
      </c>
      <c r="BI13" s="26">
        <f t="shared" si="30"/>
        <v>3</v>
      </c>
      <c r="BJ13" s="23" t="str">
        <f t="shared" si="31"/>
        <v>C</v>
      </c>
      <c r="BK13" s="26">
        <f t="shared" si="32"/>
        <v>2</v>
      </c>
      <c r="BL13" s="106" t="str">
        <f t="shared" si="8"/>
        <v>X</v>
      </c>
      <c r="BM13" s="26">
        <f t="shared" si="9"/>
        <v>0</v>
      </c>
      <c r="BN13" s="62">
        <f t="shared" si="33"/>
        <v>2.55</v>
      </c>
      <c r="BO13" s="24">
        <f t="shared" si="34"/>
        <v>20</v>
      </c>
      <c r="BP13" s="62">
        <f t="shared" si="35"/>
        <v>2.55</v>
      </c>
      <c r="BQ13" s="66" t="str">
        <f t="shared" si="10"/>
        <v>Kh¸</v>
      </c>
      <c r="BR13" s="15">
        <f t="shared" si="11"/>
        <v>5.4</v>
      </c>
      <c r="BS13" s="1" t="str">
        <f t="shared" si="12"/>
        <v>TB</v>
      </c>
    </row>
    <row r="14" spans="1:71" ht="20.25" customHeight="1">
      <c r="A14" s="7">
        <v>9</v>
      </c>
      <c r="B14" s="36" t="s">
        <v>122</v>
      </c>
      <c r="C14" s="82" t="s">
        <v>123</v>
      </c>
      <c r="D14" s="110">
        <v>35650</v>
      </c>
      <c r="E14" s="8">
        <v>6.3</v>
      </c>
      <c r="F14" s="94">
        <v>7</v>
      </c>
      <c r="G14" s="10">
        <v>6</v>
      </c>
      <c r="H14" s="25">
        <f t="shared" si="13"/>
        <v>6.2</v>
      </c>
      <c r="I14" s="8">
        <v>6.3</v>
      </c>
      <c r="J14" s="94">
        <v>6</v>
      </c>
      <c r="K14" s="10">
        <v>6</v>
      </c>
      <c r="L14" s="25">
        <f t="shared" si="0"/>
        <v>6.1</v>
      </c>
      <c r="M14" s="8">
        <v>7.3</v>
      </c>
      <c r="N14" s="94">
        <v>8</v>
      </c>
      <c r="O14" s="10">
        <v>4.5</v>
      </c>
      <c r="P14" s="25">
        <f t="shared" si="36"/>
        <v>5.4</v>
      </c>
      <c r="Q14" s="8">
        <v>6.5</v>
      </c>
      <c r="R14" s="94">
        <v>8</v>
      </c>
      <c r="S14" s="10">
        <v>6</v>
      </c>
      <c r="T14" s="25">
        <f t="shared" si="14"/>
        <v>6.3</v>
      </c>
      <c r="U14" s="8">
        <v>7</v>
      </c>
      <c r="V14" s="94">
        <v>7</v>
      </c>
      <c r="W14" s="10">
        <v>4</v>
      </c>
      <c r="X14" s="25">
        <f t="shared" si="15"/>
        <v>4.9</v>
      </c>
      <c r="Y14" s="8">
        <v>6.5</v>
      </c>
      <c r="Z14" s="94">
        <v>6</v>
      </c>
      <c r="AA14" s="10">
        <v>8.5</v>
      </c>
      <c r="AB14" s="25">
        <f t="shared" si="16"/>
        <v>7.9</v>
      </c>
      <c r="AC14" s="8">
        <v>7.4</v>
      </c>
      <c r="AD14" s="94">
        <v>7</v>
      </c>
      <c r="AE14" s="10">
        <v>4</v>
      </c>
      <c r="AF14" s="25">
        <f t="shared" si="17"/>
        <v>5</v>
      </c>
      <c r="AG14" s="8">
        <v>6</v>
      </c>
      <c r="AH14" s="94">
        <v>7</v>
      </c>
      <c r="AI14" s="10">
        <v>5</v>
      </c>
      <c r="AJ14" s="25">
        <f t="shared" si="18"/>
        <v>5.4</v>
      </c>
      <c r="AK14" s="8">
        <v>5</v>
      </c>
      <c r="AL14" s="94">
        <v>7</v>
      </c>
      <c r="AM14" s="10">
        <v>5</v>
      </c>
      <c r="AN14" s="25">
        <f t="shared" si="19"/>
        <v>5.2</v>
      </c>
      <c r="AO14" s="8"/>
      <c r="AP14" s="9"/>
      <c r="AQ14" s="10"/>
      <c r="AR14" s="25">
        <f t="shared" si="1"/>
        <v>0</v>
      </c>
      <c r="AS14" s="11">
        <f t="shared" si="20"/>
        <v>5.86</v>
      </c>
      <c r="AT14" s="23" t="str">
        <f t="shared" si="21"/>
        <v>C</v>
      </c>
      <c r="AU14" s="26">
        <f t="shared" si="22"/>
        <v>2</v>
      </c>
      <c r="AV14" s="23" t="str">
        <f t="shared" si="2"/>
        <v>C</v>
      </c>
      <c r="AW14" s="26">
        <f t="shared" si="3"/>
        <v>2</v>
      </c>
      <c r="AX14" s="23" t="str">
        <f t="shared" si="4"/>
        <v>D</v>
      </c>
      <c r="AY14" s="26">
        <f t="shared" si="5"/>
        <v>1</v>
      </c>
      <c r="AZ14" s="23" t="str">
        <f t="shared" si="6"/>
        <v>C</v>
      </c>
      <c r="BA14" s="26">
        <f t="shared" si="7"/>
        <v>2</v>
      </c>
      <c r="BB14" s="23" t="str">
        <f t="shared" si="23"/>
        <v>D</v>
      </c>
      <c r="BC14" s="26">
        <f t="shared" si="24"/>
        <v>1</v>
      </c>
      <c r="BD14" s="23" t="str">
        <f t="shared" si="25"/>
        <v>B</v>
      </c>
      <c r="BE14" s="26">
        <f t="shared" si="26"/>
        <v>3</v>
      </c>
      <c r="BF14" s="23" t="str">
        <f t="shared" si="27"/>
        <v>D</v>
      </c>
      <c r="BG14" s="26">
        <f t="shared" si="28"/>
        <v>1</v>
      </c>
      <c r="BH14" s="23" t="str">
        <f t="shared" si="29"/>
        <v>D</v>
      </c>
      <c r="BI14" s="26">
        <f t="shared" si="30"/>
        <v>1</v>
      </c>
      <c r="BJ14" s="23" t="str">
        <f t="shared" si="31"/>
        <v>D</v>
      </c>
      <c r="BK14" s="26">
        <f t="shared" si="32"/>
        <v>1</v>
      </c>
      <c r="BL14" s="106" t="str">
        <f t="shared" si="8"/>
        <v>X</v>
      </c>
      <c r="BM14" s="26">
        <f t="shared" si="9"/>
        <v>0</v>
      </c>
      <c r="BN14" s="62">
        <f t="shared" si="33"/>
        <v>1.6</v>
      </c>
      <c r="BO14" s="24">
        <f t="shared" si="34"/>
        <v>20</v>
      </c>
      <c r="BP14" s="62">
        <f t="shared" si="35"/>
        <v>1.6</v>
      </c>
      <c r="BQ14" s="66" t="str">
        <f t="shared" si="10"/>
        <v>Trung b×nh yÕu</v>
      </c>
      <c r="BR14" s="15">
        <f t="shared" si="11"/>
        <v>4.5</v>
      </c>
      <c r="BS14" s="1" t="str">
        <f t="shared" si="12"/>
        <v>YK</v>
      </c>
    </row>
    <row r="15" spans="1:71" ht="20.25" customHeight="1">
      <c r="A15" s="7">
        <v>10</v>
      </c>
      <c r="B15" s="49" t="s">
        <v>198</v>
      </c>
      <c r="C15" s="82" t="s">
        <v>199</v>
      </c>
      <c r="D15" s="110">
        <v>35475</v>
      </c>
      <c r="E15" s="8">
        <v>6.7</v>
      </c>
      <c r="F15" s="94">
        <v>8</v>
      </c>
      <c r="G15" s="10">
        <v>7</v>
      </c>
      <c r="H15" s="25">
        <f t="shared" si="13"/>
        <v>7</v>
      </c>
      <c r="I15" s="8">
        <v>7.3</v>
      </c>
      <c r="J15" s="94">
        <v>7</v>
      </c>
      <c r="K15" s="10">
        <v>5.5</v>
      </c>
      <c r="L15" s="25">
        <f t="shared" si="0"/>
        <v>6</v>
      </c>
      <c r="M15" s="8">
        <v>6.7</v>
      </c>
      <c r="N15" s="94">
        <v>7</v>
      </c>
      <c r="O15" s="10">
        <v>5.5</v>
      </c>
      <c r="P15" s="25">
        <f t="shared" si="36"/>
        <v>5.9</v>
      </c>
      <c r="Q15" s="8">
        <v>6</v>
      </c>
      <c r="R15" s="94">
        <v>8</v>
      </c>
      <c r="S15" s="10">
        <v>5</v>
      </c>
      <c r="T15" s="25">
        <f t="shared" si="14"/>
        <v>5.5</v>
      </c>
      <c r="U15" s="8">
        <v>7</v>
      </c>
      <c r="V15" s="94">
        <v>8</v>
      </c>
      <c r="W15" s="10">
        <v>5</v>
      </c>
      <c r="X15" s="25">
        <f t="shared" si="15"/>
        <v>5.7</v>
      </c>
      <c r="Y15" s="8">
        <v>8</v>
      </c>
      <c r="Z15" s="94">
        <v>9</v>
      </c>
      <c r="AA15" s="10">
        <v>7</v>
      </c>
      <c r="AB15" s="25">
        <f t="shared" si="16"/>
        <v>7.4</v>
      </c>
      <c r="AC15" s="8">
        <v>8</v>
      </c>
      <c r="AD15" s="94">
        <v>7</v>
      </c>
      <c r="AE15" s="111">
        <v>6</v>
      </c>
      <c r="AF15" s="25">
        <f t="shared" si="17"/>
        <v>6.5</v>
      </c>
      <c r="AG15" s="8">
        <v>5.7</v>
      </c>
      <c r="AH15" s="94">
        <v>6</v>
      </c>
      <c r="AI15" s="10">
        <v>8</v>
      </c>
      <c r="AJ15" s="25">
        <f t="shared" si="18"/>
        <v>7.3</v>
      </c>
      <c r="AK15" s="8">
        <v>7.5</v>
      </c>
      <c r="AL15" s="94">
        <v>9</v>
      </c>
      <c r="AM15" s="10">
        <v>5.5</v>
      </c>
      <c r="AN15" s="25">
        <f t="shared" si="19"/>
        <v>6.3</v>
      </c>
      <c r="AO15" s="8"/>
      <c r="AP15" s="9"/>
      <c r="AQ15" s="10"/>
      <c r="AR15" s="25">
        <f t="shared" si="1"/>
        <v>0</v>
      </c>
      <c r="AS15" s="11">
        <f t="shared" si="20"/>
        <v>6.41</v>
      </c>
      <c r="AT15" s="23" t="str">
        <f t="shared" si="21"/>
        <v>B</v>
      </c>
      <c r="AU15" s="26">
        <f t="shared" si="22"/>
        <v>3</v>
      </c>
      <c r="AV15" s="23" t="str">
        <f t="shared" si="2"/>
        <v>C</v>
      </c>
      <c r="AW15" s="26">
        <f t="shared" si="3"/>
        <v>2</v>
      </c>
      <c r="AX15" s="23" t="str">
        <f t="shared" si="4"/>
        <v>C</v>
      </c>
      <c r="AY15" s="26">
        <f t="shared" si="5"/>
        <v>2</v>
      </c>
      <c r="AZ15" s="23" t="str">
        <f t="shared" si="6"/>
        <v>C</v>
      </c>
      <c r="BA15" s="26">
        <f t="shared" si="7"/>
        <v>2</v>
      </c>
      <c r="BB15" s="23" t="str">
        <f t="shared" si="23"/>
        <v>C</v>
      </c>
      <c r="BC15" s="26">
        <f t="shared" si="24"/>
        <v>2</v>
      </c>
      <c r="BD15" s="23" t="str">
        <f t="shared" si="25"/>
        <v>B</v>
      </c>
      <c r="BE15" s="26">
        <f t="shared" si="26"/>
        <v>3</v>
      </c>
      <c r="BF15" s="23" t="str">
        <f t="shared" si="27"/>
        <v>C</v>
      </c>
      <c r="BG15" s="26">
        <f t="shared" si="28"/>
        <v>2</v>
      </c>
      <c r="BH15" s="23" t="str">
        <f t="shared" si="29"/>
        <v>B</v>
      </c>
      <c r="BI15" s="26">
        <f t="shared" si="30"/>
        <v>3</v>
      </c>
      <c r="BJ15" s="23" t="str">
        <f t="shared" si="31"/>
        <v>C</v>
      </c>
      <c r="BK15" s="26">
        <f t="shared" si="32"/>
        <v>2</v>
      </c>
      <c r="BL15" s="106" t="str">
        <f t="shared" si="8"/>
        <v>X</v>
      </c>
      <c r="BM15" s="26">
        <f t="shared" si="9"/>
        <v>0</v>
      </c>
      <c r="BN15" s="62">
        <f t="shared" si="33"/>
        <v>2.35</v>
      </c>
      <c r="BO15" s="24">
        <f t="shared" si="34"/>
        <v>20</v>
      </c>
      <c r="BP15" s="62">
        <f t="shared" si="35"/>
        <v>2.35</v>
      </c>
      <c r="BQ15" s="66" t="str">
        <f t="shared" si="10"/>
        <v>Trung b×nh</v>
      </c>
      <c r="BR15" s="15">
        <f t="shared" si="11"/>
        <v>4.6</v>
      </c>
      <c r="BS15" s="1" t="str">
        <f t="shared" si="12"/>
        <v>YK</v>
      </c>
    </row>
    <row r="16" spans="1:71" ht="20.25" customHeight="1">
      <c r="A16" s="7">
        <v>11</v>
      </c>
      <c r="B16" s="49" t="s">
        <v>169</v>
      </c>
      <c r="C16" s="82" t="s">
        <v>50</v>
      </c>
      <c r="D16" s="110">
        <v>35622</v>
      </c>
      <c r="E16" s="8">
        <v>6.3</v>
      </c>
      <c r="F16" s="94">
        <v>8</v>
      </c>
      <c r="G16" s="10">
        <v>6</v>
      </c>
      <c r="H16" s="25">
        <f t="shared" si="13"/>
        <v>6.3</v>
      </c>
      <c r="I16" s="8">
        <v>9.7</v>
      </c>
      <c r="J16" s="94">
        <v>10</v>
      </c>
      <c r="K16" s="10">
        <v>6</v>
      </c>
      <c r="L16" s="25">
        <f t="shared" si="0"/>
        <v>7.1</v>
      </c>
      <c r="M16" s="8">
        <v>6</v>
      </c>
      <c r="N16" s="94">
        <v>7</v>
      </c>
      <c r="O16" s="10">
        <v>6.5</v>
      </c>
      <c r="P16" s="25">
        <f t="shared" si="36"/>
        <v>6.5</v>
      </c>
      <c r="Q16" s="8">
        <v>8.5</v>
      </c>
      <c r="R16" s="94">
        <v>10</v>
      </c>
      <c r="S16" s="10">
        <v>7</v>
      </c>
      <c r="T16" s="25">
        <f t="shared" si="14"/>
        <v>7.6</v>
      </c>
      <c r="U16" s="8">
        <v>7.5</v>
      </c>
      <c r="V16" s="94">
        <v>9</v>
      </c>
      <c r="W16" s="10">
        <v>5</v>
      </c>
      <c r="X16" s="25">
        <f t="shared" si="15"/>
        <v>5.9</v>
      </c>
      <c r="Y16" s="8">
        <v>8</v>
      </c>
      <c r="Z16" s="94">
        <v>9</v>
      </c>
      <c r="AA16" s="10">
        <v>7.5</v>
      </c>
      <c r="AB16" s="25">
        <f t="shared" si="16"/>
        <v>7.8</v>
      </c>
      <c r="AC16" s="8">
        <v>9.4</v>
      </c>
      <c r="AD16" s="94">
        <v>10</v>
      </c>
      <c r="AE16" s="10">
        <v>5</v>
      </c>
      <c r="AF16" s="25">
        <f t="shared" si="17"/>
        <v>6.4</v>
      </c>
      <c r="AG16" s="8">
        <v>7.7</v>
      </c>
      <c r="AH16" s="94">
        <v>8</v>
      </c>
      <c r="AI16" s="10">
        <v>7</v>
      </c>
      <c r="AJ16" s="25">
        <f t="shared" si="18"/>
        <v>7.2</v>
      </c>
      <c r="AK16" s="8">
        <v>7</v>
      </c>
      <c r="AL16" s="94">
        <v>10</v>
      </c>
      <c r="AM16" s="10">
        <v>8</v>
      </c>
      <c r="AN16" s="25">
        <f t="shared" si="19"/>
        <v>8</v>
      </c>
      <c r="AO16" s="8"/>
      <c r="AP16" s="9"/>
      <c r="AQ16" s="10"/>
      <c r="AR16" s="25">
        <f t="shared" si="1"/>
        <v>0</v>
      </c>
      <c r="AS16" s="11">
        <f t="shared" si="20"/>
        <v>6.95</v>
      </c>
      <c r="AT16" s="23" t="str">
        <f t="shared" si="21"/>
        <v>C</v>
      </c>
      <c r="AU16" s="26">
        <f t="shared" si="22"/>
        <v>2</v>
      </c>
      <c r="AV16" s="23" t="str">
        <f t="shared" si="2"/>
        <v>B</v>
      </c>
      <c r="AW16" s="26">
        <f t="shared" si="3"/>
        <v>3</v>
      </c>
      <c r="AX16" s="23" t="str">
        <f t="shared" si="4"/>
        <v>C</v>
      </c>
      <c r="AY16" s="26">
        <f t="shared" si="5"/>
        <v>2</v>
      </c>
      <c r="AZ16" s="23" t="str">
        <f t="shared" si="6"/>
        <v>B</v>
      </c>
      <c r="BA16" s="26">
        <f t="shared" si="7"/>
        <v>3</v>
      </c>
      <c r="BB16" s="23" t="str">
        <f t="shared" si="23"/>
        <v>C</v>
      </c>
      <c r="BC16" s="26">
        <f t="shared" si="24"/>
        <v>2</v>
      </c>
      <c r="BD16" s="23" t="str">
        <f t="shared" si="25"/>
        <v>B</v>
      </c>
      <c r="BE16" s="26">
        <f t="shared" si="26"/>
        <v>3</v>
      </c>
      <c r="BF16" s="23" t="str">
        <f t="shared" si="27"/>
        <v>C</v>
      </c>
      <c r="BG16" s="26">
        <f t="shared" si="28"/>
        <v>2</v>
      </c>
      <c r="BH16" s="23" t="str">
        <f t="shared" si="29"/>
        <v>B</v>
      </c>
      <c r="BI16" s="26">
        <f t="shared" si="30"/>
        <v>3</v>
      </c>
      <c r="BJ16" s="23" t="str">
        <f t="shared" si="31"/>
        <v>B</v>
      </c>
      <c r="BK16" s="26">
        <f t="shared" si="32"/>
        <v>3</v>
      </c>
      <c r="BL16" s="106" t="str">
        <f t="shared" si="8"/>
        <v>X</v>
      </c>
      <c r="BM16" s="26">
        <f t="shared" si="9"/>
        <v>0</v>
      </c>
      <c r="BN16" s="62">
        <f t="shared" si="33"/>
        <v>2.55</v>
      </c>
      <c r="BO16" s="24">
        <f t="shared" si="34"/>
        <v>20</v>
      </c>
      <c r="BP16" s="62">
        <f t="shared" si="35"/>
        <v>2.55</v>
      </c>
      <c r="BQ16" s="66" t="str">
        <f t="shared" si="10"/>
        <v>Kh¸</v>
      </c>
      <c r="BR16" s="15">
        <f t="shared" si="11"/>
        <v>5.1</v>
      </c>
      <c r="BS16" s="1" t="str">
        <f t="shared" si="12"/>
        <v>TB</v>
      </c>
    </row>
    <row r="17" spans="1:71" ht="20.25" customHeight="1">
      <c r="A17" s="7">
        <v>12</v>
      </c>
      <c r="B17" s="36" t="s">
        <v>127</v>
      </c>
      <c r="C17" s="82" t="s">
        <v>128</v>
      </c>
      <c r="D17" s="110">
        <v>35607</v>
      </c>
      <c r="E17" s="8">
        <v>7.3</v>
      </c>
      <c r="F17" s="94">
        <v>8</v>
      </c>
      <c r="G17" s="10">
        <v>8</v>
      </c>
      <c r="H17" s="25">
        <f t="shared" si="13"/>
        <v>7.9</v>
      </c>
      <c r="I17" s="133">
        <v>7</v>
      </c>
      <c r="J17" s="134">
        <v>8</v>
      </c>
      <c r="K17" s="135">
        <v>7</v>
      </c>
      <c r="L17" s="25">
        <f t="shared" si="0"/>
        <v>7.1</v>
      </c>
      <c r="M17" s="8">
        <v>8</v>
      </c>
      <c r="N17" s="94">
        <v>9</v>
      </c>
      <c r="O17" s="10">
        <v>6.5</v>
      </c>
      <c r="P17" s="25">
        <f t="shared" si="36"/>
        <v>7.1</v>
      </c>
      <c r="Q17" s="8">
        <v>6</v>
      </c>
      <c r="R17" s="94">
        <v>8</v>
      </c>
      <c r="S17" s="10">
        <v>4</v>
      </c>
      <c r="T17" s="25">
        <f t="shared" si="14"/>
        <v>4.8</v>
      </c>
      <c r="U17" s="136">
        <v>8</v>
      </c>
      <c r="V17" s="137">
        <v>8</v>
      </c>
      <c r="W17" s="111">
        <v>5.5</v>
      </c>
      <c r="X17" s="25">
        <f t="shared" si="15"/>
        <v>6.3</v>
      </c>
      <c r="Y17" s="8">
        <v>6</v>
      </c>
      <c r="Z17" s="94">
        <v>7</v>
      </c>
      <c r="AA17" s="10">
        <v>7.5</v>
      </c>
      <c r="AB17" s="25">
        <f t="shared" si="16"/>
        <v>7.2</v>
      </c>
      <c r="AC17" s="133">
        <v>7</v>
      </c>
      <c r="AD17" s="134">
        <v>8</v>
      </c>
      <c r="AE17" s="135">
        <v>7</v>
      </c>
      <c r="AF17" s="25">
        <f t="shared" si="17"/>
        <v>7.1</v>
      </c>
      <c r="AG17" s="8">
        <v>7</v>
      </c>
      <c r="AH17" s="94">
        <v>8</v>
      </c>
      <c r="AI17" s="10">
        <v>4</v>
      </c>
      <c r="AJ17" s="25">
        <f t="shared" si="18"/>
        <v>5</v>
      </c>
      <c r="AK17" s="8">
        <v>5.5</v>
      </c>
      <c r="AL17" s="94">
        <v>7</v>
      </c>
      <c r="AM17" s="10">
        <v>6</v>
      </c>
      <c r="AN17" s="25">
        <f t="shared" si="19"/>
        <v>6</v>
      </c>
      <c r="AO17" s="8"/>
      <c r="AP17" s="9"/>
      <c r="AQ17" s="10"/>
      <c r="AR17" s="25">
        <f t="shared" si="1"/>
        <v>0</v>
      </c>
      <c r="AS17" s="11">
        <f t="shared" si="20"/>
        <v>6.6</v>
      </c>
      <c r="AT17" s="23" t="str">
        <f t="shared" si="21"/>
        <v>B</v>
      </c>
      <c r="AU17" s="26">
        <f t="shared" si="22"/>
        <v>3</v>
      </c>
      <c r="AV17" s="23" t="str">
        <f t="shared" si="2"/>
        <v>B</v>
      </c>
      <c r="AW17" s="26">
        <f t="shared" si="3"/>
        <v>3</v>
      </c>
      <c r="AX17" s="23" t="str">
        <f t="shared" si="4"/>
        <v>B</v>
      </c>
      <c r="AY17" s="26">
        <f t="shared" si="5"/>
        <v>3</v>
      </c>
      <c r="AZ17" s="23" t="str">
        <f t="shared" si="6"/>
        <v>D</v>
      </c>
      <c r="BA17" s="26">
        <f t="shared" si="7"/>
        <v>1</v>
      </c>
      <c r="BB17" s="23" t="str">
        <f t="shared" si="23"/>
        <v>C</v>
      </c>
      <c r="BC17" s="26">
        <f t="shared" si="24"/>
        <v>2</v>
      </c>
      <c r="BD17" s="23" t="str">
        <f t="shared" si="25"/>
        <v>B</v>
      </c>
      <c r="BE17" s="26">
        <f t="shared" si="26"/>
        <v>3</v>
      </c>
      <c r="BF17" s="23" t="str">
        <f t="shared" si="27"/>
        <v>B</v>
      </c>
      <c r="BG17" s="26">
        <f t="shared" si="28"/>
        <v>3</v>
      </c>
      <c r="BH17" s="23" t="str">
        <f t="shared" si="29"/>
        <v>D</v>
      </c>
      <c r="BI17" s="26">
        <f t="shared" si="30"/>
        <v>1</v>
      </c>
      <c r="BJ17" s="23" t="str">
        <f t="shared" si="31"/>
        <v>C</v>
      </c>
      <c r="BK17" s="26">
        <f t="shared" si="32"/>
        <v>2</v>
      </c>
      <c r="BL17" s="106" t="str">
        <f t="shared" si="8"/>
        <v>X</v>
      </c>
      <c r="BM17" s="26">
        <f t="shared" si="9"/>
        <v>0</v>
      </c>
      <c r="BN17" s="62">
        <f t="shared" si="33"/>
        <v>2.4</v>
      </c>
      <c r="BO17" s="24">
        <f t="shared" si="34"/>
        <v>20</v>
      </c>
      <c r="BP17" s="62">
        <f t="shared" si="35"/>
        <v>2.4</v>
      </c>
      <c r="BQ17" s="66" t="str">
        <f t="shared" si="10"/>
        <v>Trung b×nh</v>
      </c>
      <c r="BR17" s="15">
        <f t="shared" si="11"/>
        <v>5.1</v>
      </c>
      <c r="BS17" s="1" t="str">
        <f t="shared" si="12"/>
        <v>TB</v>
      </c>
    </row>
    <row r="18" spans="1:71" ht="20.25" customHeight="1">
      <c r="A18" s="7">
        <v>13</v>
      </c>
      <c r="B18" s="33" t="s">
        <v>129</v>
      </c>
      <c r="C18" s="82" t="s">
        <v>128</v>
      </c>
      <c r="D18" s="110">
        <v>35779</v>
      </c>
      <c r="E18" s="8">
        <v>5.7</v>
      </c>
      <c r="F18" s="94">
        <v>9</v>
      </c>
      <c r="G18" s="10">
        <v>6</v>
      </c>
      <c r="H18" s="25">
        <f t="shared" si="13"/>
        <v>6.2</v>
      </c>
      <c r="I18" s="133">
        <v>6.7</v>
      </c>
      <c r="J18" s="134">
        <v>7</v>
      </c>
      <c r="K18" s="135">
        <v>7</v>
      </c>
      <c r="L18" s="25">
        <f t="shared" si="0"/>
        <v>6.9</v>
      </c>
      <c r="M18" s="8">
        <v>6.7</v>
      </c>
      <c r="N18" s="94">
        <v>7</v>
      </c>
      <c r="O18" s="112">
        <v>3.5</v>
      </c>
      <c r="P18" s="25">
        <f t="shared" si="36"/>
        <v>4.5</v>
      </c>
      <c r="Q18" s="136">
        <v>5</v>
      </c>
      <c r="R18" s="137">
        <v>8</v>
      </c>
      <c r="S18" s="111">
        <v>2</v>
      </c>
      <c r="T18" s="25">
        <f t="shared" si="14"/>
        <v>3.2</v>
      </c>
      <c r="U18" s="133">
        <v>5</v>
      </c>
      <c r="V18" s="134">
        <v>8</v>
      </c>
      <c r="W18" s="135">
        <v>6</v>
      </c>
      <c r="X18" s="25">
        <f t="shared" si="15"/>
        <v>6</v>
      </c>
      <c r="Y18" s="133">
        <v>7</v>
      </c>
      <c r="Z18" s="134">
        <v>9</v>
      </c>
      <c r="AA18" s="135">
        <v>7</v>
      </c>
      <c r="AB18" s="25">
        <f t="shared" si="16"/>
        <v>7.2</v>
      </c>
      <c r="AC18" s="136">
        <v>6.5</v>
      </c>
      <c r="AD18" s="137">
        <v>8</v>
      </c>
      <c r="AE18" s="111">
        <v>3</v>
      </c>
      <c r="AF18" s="25">
        <f t="shared" si="17"/>
        <v>4.2</v>
      </c>
      <c r="AG18" s="8">
        <v>5.7</v>
      </c>
      <c r="AH18" s="94">
        <v>6</v>
      </c>
      <c r="AI18" s="111">
        <v>5</v>
      </c>
      <c r="AJ18" s="25">
        <f t="shared" si="18"/>
        <v>5.2</v>
      </c>
      <c r="AK18" s="8">
        <v>5</v>
      </c>
      <c r="AL18" s="94">
        <v>7</v>
      </c>
      <c r="AM18" s="10">
        <v>5.5</v>
      </c>
      <c r="AN18" s="25">
        <f t="shared" si="19"/>
        <v>5.6</v>
      </c>
      <c r="AO18" s="8"/>
      <c r="AP18" s="9"/>
      <c r="AQ18" s="10"/>
      <c r="AR18" s="25">
        <f t="shared" si="1"/>
        <v>0</v>
      </c>
      <c r="AS18" s="11">
        <f t="shared" si="20"/>
        <v>5.56</v>
      </c>
      <c r="AT18" s="23" t="str">
        <f t="shared" si="21"/>
        <v>C</v>
      </c>
      <c r="AU18" s="26">
        <f t="shared" si="22"/>
        <v>2</v>
      </c>
      <c r="AV18" s="23" t="str">
        <f t="shared" si="2"/>
        <v>C</v>
      </c>
      <c r="AW18" s="26">
        <f t="shared" si="3"/>
        <v>2</v>
      </c>
      <c r="AX18" s="23" t="str">
        <f t="shared" si="4"/>
        <v>D</v>
      </c>
      <c r="AY18" s="26">
        <f t="shared" si="5"/>
        <v>1</v>
      </c>
      <c r="AZ18" s="23" t="str">
        <f t="shared" si="6"/>
        <v>F</v>
      </c>
      <c r="BA18" s="26">
        <f t="shared" si="7"/>
        <v>0</v>
      </c>
      <c r="BB18" s="23" t="str">
        <f t="shared" si="23"/>
        <v>C</v>
      </c>
      <c r="BC18" s="26">
        <f t="shared" si="24"/>
        <v>2</v>
      </c>
      <c r="BD18" s="23" t="str">
        <f t="shared" si="25"/>
        <v>B</v>
      </c>
      <c r="BE18" s="26">
        <f t="shared" si="26"/>
        <v>3</v>
      </c>
      <c r="BF18" s="23" t="str">
        <f t="shared" si="27"/>
        <v>D</v>
      </c>
      <c r="BG18" s="26">
        <f t="shared" si="28"/>
        <v>1</v>
      </c>
      <c r="BH18" s="23" t="str">
        <f t="shared" si="29"/>
        <v>D</v>
      </c>
      <c r="BI18" s="26">
        <f t="shared" si="30"/>
        <v>1</v>
      </c>
      <c r="BJ18" s="23" t="str">
        <f t="shared" si="31"/>
        <v>C</v>
      </c>
      <c r="BK18" s="26">
        <f t="shared" si="32"/>
        <v>2</v>
      </c>
      <c r="BL18" s="106" t="str">
        <f t="shared" si="8"/>
        <v>X</v>
      </c>
      <c r="BM18" s="26">
        <f t="shared" si="9"/>
        <v>0</v>
      </c>
      <c r="BN18" s="62">
        <f t="shared" si="33"/>
        <v>1.6</v>
      </c>
      <c r="BO18" s="24">
        <f t="shared" si="34"/>
        <v>18</v>
      </c>
      <c r="BP18" s="62">
        <f t="shared" si="35"/>
        <v>1.78</v>
      </c>
      <c r="BQ18" s="66" t="str">
        <f t="shared" si="10"/>
        <v>Trung b×nh yÕu</v>
      </c>
      <c r="BR18" s="15">
        <f t="shared" si="11"/>
        <v>3.7</v>
      </c>
      <c r="BS18" s="1" t="str">
        <f t="shared" si="12"/>
        <v>YK</v>
      </c>
    </row>
    <row r="19" spans="1:71" ht="20.25" customHeight="1">
      <c r="A19" s="7">
        <v>14</v>
      </c>
      <c r="B19" s="30" t="s">
        <v>133</v>
      </c>
      <c r="C19" s="82" t="s">
        <v>16</v>
      </c>
      <c r="D19" s="110">
        <v>35423</v>
      </c>
      <c r="E19" s="8">
        <v>6.3</v>
      </c>
      <c r="F19" s="94">
        <v>7</v>
      </c>
      <c r="G19" s="10">
        <v>7</v>
      </c>
      <c r="H19" s="25">
        <f t="shared" si="13"/>
        <v>6.9</v>
      </c>
      <c r="I19" s="8">
        <v>4.7</v>
      </c>
      <c r="J19" s="94">
        <v>6</v>
      </c>
      <c r="K19" s="10">
        <v>6</v>
      </c>
      <c r="L19" s="25">
        <f t="shared" si="0"/>
        <v>5.7</v>
      </c>
      <c r="M19" s="8">
        <v>6.3</v>
      </c>
      <c r="N19" s="94">
        <v>7</v>
      </c>
      <c r="O19" s="10">
        <v>5</v>
      </c>
      <c r="P19" s="25">
        <f t="shared" si="36"/>
        <v>5.5</v>
      </c>
      <c r="Q19" s="133">
        <v>6</v>
      </c>
      <c r="R19" s="134">
        <v>8</v>
      </c>
      <c r="S19" s="135">
        <v>6</v>
      </c>
      <c r="T19" s="25">
        <f t="shared" si="14"/>
        <v>6.2</v>
      </c>
      <c r="U19" s="133">
        <v>7.5</v>
      </c>
      <c r="V19" s="134">
        <v>8</v>
      </c>
      <c r="W19" s="135">
        <v>6.5</v>
      </c>
      <c r="X19" s="25">
        <f t="shared" si="15"/>
        <v>6.9</v>
      </c>
      <c r="Y19" s="8">
        <v>6.5</v>
      </c>
      <c r="Z19" s="94">
        <v>6</v>
      </c>
      <c r="AA19" s="10">
        <v>6</v>
      </c>
      <c r="AB19" s="25">
        <f t="shared" si="16"/>
        <v>6.1</v>
      </c>
      <c r="AC19" s="133">
        <v>5.5</v>
      </c>
      <c r="AD19" s="134">
        <v>6</v>
      </c>
      <c r="AE19" s="135">
        <v>8</v>
      </c>
      <c r="AF19" s="25">
        <f t="shared" si="17"/>
        <v>7.3</v>
      </c>
      <c r="AG19" s="8">
        <v>6.7</v>
      </c>
      <c r="AH19" s="94">
        <v>7</v>
      </c>
      <c r="AI19" s="10">
        <v>4</v>
      </c>
      <c r="AJ19" s="25">
        <f t="shared" si="18"/>
        <v>4.8</v>
      </c>
      <c r="AK19" s="8">
        <v>5</v>
      </c>
      <c r="AL19" s="94">
        <v>7</v>
      </c>
      <c r="AM19" s="10">
        <v>7</v>
      </c>
      <c r="AN19" s="25">
        <f t="shared" si="19"/>
        <v>6.6</v>
      </c>
      <c r="AO19" s="8"/>
      <c r="AP19" s="9"/>
      <c r="AQ19" s="10"/>
      <c r="AR19" s="25">
        <f t="shared" si="1"/>
        <v>0</v>
      </c>
      <c r="AS19" s="11">
        <f t="shared" si="20"/>
        <v>6.23</v>
      </c>
      <c r="AT19" s="23" t="str">
        <f t="shared" si="21"/>
        <v>C</v>
      </c>
      <c r="AU19" s="26">
        <f t="shared" si="22"/>
        <v>2</v>
      </c>
      <c r="AV19" s="23" t="str">
        <f t="shared" si="2"/>
        <v>C</v>
      </c>
      <c r="AW19" s="26">
        <f t="shared" si="3"/>
        <v>2</v>
      </c>
      <c r="AX19" s="23" t="str">
        <f t="shared" si="4"/>
        <v>C</v>
      </c>
      <c r="AY19" s="26">
        <f t="shared" si="5"/>
        <v>2</v>
      </c>
      <c r="AZ19" s="23" t="str">
        <f t="shared" si="6"/>
        <v>C</v>
      </c>
      <c r="BA19" s="26">
        <f t="shared" si="7"/>
        <v>2</v>
      </c>
      <c r="BB19" s="23" t="str">
        <f t="shared" si="23"/>
        <v>C</v>
      </c>
      <c r="BC19" s="26">
        <f t="shared" si="24"/>
        <v>2</v>
      </c>
      <c r="BD19" s="23" t="str">
        <f t="shared" si="25"/>
        <v>C</v>
      </c>
      <c r="BE19" s="26">
        <f t="shared" si="26"/>
        <v>2</v>
      </c>
      <c r="BF19" s="23" t="str">
        <f t="shared" si="27"/>
        <v>B</v>
      </c>
      <c r="BG19" s="26">
        <f t="shared" si="28"/>
        <v>3</v>
      </c>
      <c r="BH19" s="23" t="str">
        <f t="shared" si="29"/>
        <v>D</v>
      </c>
      <c r="BI19" s="26">
        <f t="shared" si="30"/>
        <v>1</v>
      </c>
      <c r="BJ19" s="23" t="str">
        <f t="shared" si="31"/>
        <v>C</v>
      </c>
      <c r="BK19" s="26">
        <f t="shared" si="32"/>
        <v>2</v>
      </c>
      <c r="BL19" s="106" t="str">
        <f t="shared" si="8"/>
        <v>X</v>
      </c>
      <c r="BM19" s="26">
        <f t="shared" si="9"/>
        <v>0</v>
      </c>
      <c r="BN19" s="62">
        <f t="shared" si="33"/>
        <v>2</v>
      </c>
      <c r="BO19" s="24">
        <f t="shared" si="34"/>
        <v>20</v>
      </c>
      <c r="BP19" s="62">
        <f t="shared" si="35"/>
        <v>2</v>
      </c>
      <c r="BQ19" s="66" t="str">
        <f t="shared" si="10"/>
        <v>Trung b×nh</v>
      </c>
      <c r="BR19" s="15">
        <f t="shared" si="11"/>
        <v>4.8</v>
      </c>
      <c r="BS19" s="1" t="str">
        <f t="shared" si="12"/>
        <v>YK</v>
      </c>
    </row>
    <row r="20" spans="1:71" ht="20.25" customHeight="1">
      <c r="A20" s="7">
        <v>15</v>
      </c>
      <c r="B20" s="36" t="s">
        <v>177</v>
      </c>
      <c r="C20" s="82" t="s">
        <v>10</v>
      </c>
      <c r="D20" s="110">
        <v>34526</v>
      </c>
      <c r="E20" s="8">
        <v>6</v>
      </c>
      <c r="F20" s="94">
        <v>8</v>
      </c>
      <c r="G20" s="10">
        <v>6</v>
      </c>
      <c r="H20" s="25">
        <f t="shared" si="13"/>
        <v>6.2</v>
      </c>
      <c r="I20" s="136">
        <v>7.3</v>
      </c>
      <c r="J20" s="137">
        <v>9</v>
      </c>
      <c r="K20" s="111">
        <v>7</v>
      </c>
      <c r="L20" s="25">
        <f t="shared" si="0"/>
        <v>7.3</v>
      </c>
      <c r="M20" s="8">
        <v>6.7</v>
      </c>
      <c r="N20" s="94">
        <v>7</v>
      </c>
      <c r="O20" s="10">
        <v>5</v>
      </c>
      <c r="P20" s="25">
        <f t="shared" si="36"/>
        <v>5.5</v>
      </c>
      <c r="Q20" s="133">
        <v>5.5</v>
      </c>
      <c r="R20" s="134">
        <v>8</v>
      </c>
      <c r="S20" s="135">
        <v>3</v>
      </c>
      <c r="T20" s="25">
        <f t="shared" si="14"/>
        <v>4</v>
      </c>
      <c r="U20" s="133">
        <v>8.5</v>
      </c>
      <c r="V20" s="134">
        <v>9</v>
      </c>
      <c r="W20" s="135">
        <v>6.5</v>
      </c>
      <c r="X20" s="25">
        <f t="shared" si="15"/>
        <v>7.2</v>
      </c>
      <c r="Y20" s="8">
        <v>6</v>
      </c>
      <c r="Z20" s="94">
        <v>7</v>
      </c>
      <c r="AA20" s="10">
        <v>7.5</v>
      </c>
      <c r="AB20" s="25">
        <f t="shared" si="16"/>
        <v>7.2</v>
      </c>
      <c r="AC20" s="133">
        <v>7.5</v>
      </c>
      <c r="AD20" s="134">
        <v>8</v>
      </c>
      <c r="AE20" s="135">
        <v>4</v>
      </c>
      <c r="AF20" s="25">
        <f t="shared" si="17"/>
        <v>5.1</v>
      </c>
      <c r="AG20" s="8">
        <v>5</v>
      </c>
      <c r="AH20" s="94">
        <v>6</v>
      </c>
      <c r="AI20" s="10">
        <v>5.5</v>
      </c>
      <c r="AJ20" s="25">
        <f t="shared" si="18"/>
        <v>5.5</v>
      </c>
      <c r="AK20" s="8">
        <v>6.5</v>
      </c>
      <c r="AL20" s="94">
        <v>8</v>
      </c>
      <c r="AM20" s="10">
        <v>8</v>
      </c>
      <c r="AN20" s="25">
        <f t="shared" si="19"/>
        <v>7.7</v>
      </c>
      <c r="AO20" s="8"/>
      <c r="AP20" s="9"/>
      <c r="AQ20" s="10"/>
      <c r="AR20" s="25">
        <f t="shared" si="1"/>
        <v>0</v>
      </c>
      <c r="AS20" s="11">
        <f t="shared" si="20"/>
        <v>6.25</v>
      </c>
      <c r="AT20" s="23" t="str">
        <f t="shared" si="21"/>
        <v>C</v>
      </c>
      <c r="AU20" s="26">
        <f t="shared" si="22"/>
        <v>2</v>
      </c>
      <c r="AV20" s="23" t="str">
        <f t="shared" si="2"/>
        <v>B</v>
      </c>
      <c r="AW20" s="26">
        <f t="shared" si="3"/>
        <v>3</v>
      </c>
      <c r="AX20" s="23" t="str">
        <f t="shared" si="4"/>
        <v>C</v>
      </c>
      <c r="AY20" s="26">
        <f t="shared" si="5"/>
        <v>2</v>
      </c>
      <c r="AZ20" s="23" t="str">
        <f t="shared" si="6"/>
        <v>D</v>
      </c>
      <c r="BA20" s="26">
        <f t="shared" si="7"/>
        <v>1</v>
      </c>
      <c r="BB20" s="23" t="str">
        <f t="shared" si="23"/>
        <v>B</v>
      </c>
      <c r="BC20" s="26">
        <f t="shared" si="24"/>
        <v>3</v>
      </c>
      <c r="BD20" s="23" t="str">
        <f t="shared" si="25"/>
        <v>B</v>
      </c>
      <c r="BE20" s="26">
        <f t="shared" si="26"/>
        <v>3</v>
      </c>
      <c r="BF20" s="23" t="str">
        <f t="shared" si="27"/>
        <v>D</v>
      </c>
      <c r="BG20" s="26">
        <f t="shared" si="28"/>
        <v>1</v>
      </c>
      <c r="BH20" s="23" t="str">
        <f t="shared" si="29"/>
        <v>C</v>
      </c>
      <c r="BI20" s="26">
        <f t="shared" si="30"/>
        <v>2</v>
      </c>
      <c r="BJ20" s="23" t="str">
        <f t="shared" si="31"/>
        <v>B</v>
      </c>
      <c r="BK20" s="26">
        <f t="shared" si="32"/>
        <v>3</v>
      </c>
      <c r="BL20" s="106" t="str">
        <f t="shared" si="8"/>
        <v>X</v>
      </c>
      <c r="BM20" s="26">
        <f t="shared" si="9"/>
        <v>0</v>
      </c>
      <c r="BN20" s="62">
        <f t="shared" si="33"/>
        <v>2.25</v>
      </c>
      <c r="BO20" s="24">
        <f t="shared" si="34"/>
        <v>20</v>
      </c>
      <c r="BP20" s="62">
        <f t="shared" si="35"/>
        <v>2.25</v>
      </c>
      <c r="BQ20" s="66" t="str">
        <f t="shared" si="10"/>
        <v>Trung b×nh</v>
      </c>
      <c r="BR20" s="15">
        <f t="shared" si="11"/>
        <v>4.2</v>
      </c>
      <c r="BS20" s="1" t="str">
        <f t="shared" si="12"/>
        <v>YK</v>
      </c>
    </row>
    <row r="21" spans="1:71" ht="20.25" customHeight="1">
      <c r="A21" s="7">
        <v>16</v>
      </c>
      <c r="B21" s="36" t="s">
        <v>182</v>
      </c>
      <c r="C21" s="82" t="s">
        <v>183</v>
      </c>
      <c r="D21" s="110">
        <v>35732</v>
      </c>
      <c r="E21" s="8">
        <v>6.3</v>
      </c>
      <c r="F21" s="94">
        <v>8</v>
      </c>
      <c r="G21" s="10">
        <v>5</v>
      </c>
      <c r="H21" s="25">
        <f t="shared" si="13"/>
        <v>5.6</v>
      </c>
      <c r="I21" s="8">
        <v>6.3</v>
      </c>
      <c r="J21" s="94">
        <v>7</v>
      </c>
      <c r="K21" s="10">
        <v>5</v>
      </c>
      <c r="L21" s="25">
        <f t="shared" si="0"/>
        <v>5.5</v>
      </c>
      <c r="M21" s="8">
        <v>7.7</v>
      </c>
      <c r="N21" s="94">
        <v>8</v>
      </c>
      <c r="O21" s="10">
        <v>8.5</v>
      </c>
      <c r="P21" s="25">
        <f t="shared" si="36"/>
        <v>8.3</v>
      </c>
      <c r="Q21" s="8">
        <v>6.5</v>
      </c>
      <c r="R21" s="94">
        <v>9</v>
      </c>
      <c r="S21" s="10">
        <v>5</v>
      </c>
      <c r="T21" s="25">
        <f t="shared" si="14"/>
        <v>5.7</v>
      </c>
      <c r="U21" s="8">
        <v>7</v>
      </c>
      <c r="V21" s="94">
        <v>8</v>
      </c>
      <c r="W21" s="10">
        <v>5</v>
      </c>
      <c r="X21" s="25">
        <f t="shared" si="15"/>
        <v>5.7</v>
      </c>
      <c r="Y21" s="8">
        <v>5</v>
      </c>
      <c r="Z21" s="94">
        <v>6</v>
      </c>
      <c r="AA21" s="10">
        <v>7.5</v>
      </c>
      <c r="AB21" s="25">
        <f t="shared" si="16"/>
        <v>6.9</v>
      </c>
      <c r="AC21" s="133">
        <v>7.5</v>
      </c>
      <c r="AD21" s="134">
        <v>8</v>
      </c>
      <c r="AE21" s="135">
        <v>7.5</v>
      </c>
      <c r="AF21" s="25">
        <f t="shared" si="17"/>
        <v>7.6</v>
      </c>
      <c r="AG21" s="8">
        <v>6</v>
      </c>
      <c r="AH21" s="94">
        <v>6</v>
      </c>
      <c r="AI21" s="111">
        <v>4.5</v>
      </c>
      <c r="AJ21" s="25">
        <f t="shared" si="18"/>
        <v>5</v>
      </c>
      <c r="AK21" s="8">
        <v>5</v>
      </c>
      <c r="AL21" s="94">
        <v>8</v>
      </c>
      <c r="AM21" s="10">
        <v>7.5</v>
      </c>
      <c r="AN21" s="25">
        <f t="shared" si="19"/>
        <v>7.1</v>
      </c>
      <c r="AO21" s="8"/>
      <c r="AP21" s="9"/>
      <c r="AQ21" s="10"/>
      <c r="AR21" s="25">
        <f t="shared" si="1"/>
        <v>0</v>
      </c>
      <c r="AS21" s="11">
        <f t="shared" si="20"/>
        <v>6.3</v>
      </c>
      <c r="AT21" s="23" t="str">
        <f t="shared" si="21"/>
        <v>C</v>
      </c>
      <c r="AU21" s="26">
        <f t="shared" si="22"/>
        <v>2</v>
      </c>
      <c r="AV21" s="23" t="str">
        <f t="shared" si="2"/>
        <v>C</v>
      </c>
      <c r="AW21" s="26">
        <f t="shared" si="3"/>
        <v>2</v>
      </c>
      <c r="AX21" s="23" t="str">
        <f t="shared" si="4"/>
        <v>B</v>
      </c>
      <c r="AY21" s="26">
        <f t="shared" si="5"/>
        <v>3</v>
      </c>
      <c r="AZ21" s="23" t="str">
        <f t="shared" si="6"/>
        <v>C</v>
      </c>
      <c r="BA21" s="26">
        <f t="shared" si="7"/>
        <v>2</v>
      </c>
      <c r="BB21" s="23" t="str">
        <f t="shared" si="23"/>
        <v>C</v>
      </c>
      <c r="BC21" s="26">
        <f t="shared" si="24"/>
        <v>2</v>
      </c>
      <c r="BD21" s="23" t="str">
        <f t="shared" si="25"/>
        <v>C</v>
      </c>
      <c r="BE21" s="26">
        <f t="shared" si="26"/>
        <v>2</v>
      </c>
      <c r="BF21" s="23" t="str">
        <f t="shared" si="27"/>
        <v>B</v>
      </c>
      <c r="BG21" s="26">
        <f t="shared" si="28"/>
        <v>3</v>
      </c>
      <c r="BH21" s="23" t="str">
        <f t="shared" si="29"/>
        <v>D</v>
      </c>
      <c r="BI21" s="26">
        <f t="shared" si="30"/>
        <v>1</v>
      </c>
      <c r="BJ21" s="23" t="str">
        <f t="shared" si="31"/>
        <v>B</v>
      </c>
      <c r="BK21" s="26">
        <f t="shared" si="32"/>
        <v>3</v>
      </c>
      <c r="BL21" s="106" t="str">
        <f t="shared" si="8"/>
        <v>X</v>
      </c>
      <c r="BM21" s="26">
        <f t="shared" si="9"/>
        <v>0</v>
      </c>
      <c r="BN21" s="62">
        <f t="shared" si="33"/>
        <v>2.2</v>
      </c>
      <c r="BO21" s="24">
        <f t="shared" si="34"/>
        <v>20</v>
      </c>
      <c r="BP21" s="62">
        <f t="shared" si="35"/>
        <v>2.2</v>
      </c>
      <c r="BQ21" s="66" t="str">
        <f t="shared" si="10"/>
        <v>Trung b×nh</v>
      </c>
      <c r="BR21" s="15">
        <f t="shared" si="11"/>
        <v>4.7</v>
      </c>
      <c r="BS21" s="1" t="str">
        <f t="shared" si="12"/>
        <v>YK</v>
      </c>
    </row>
    <row r="22" spans="1:71" ht="20.25" customHeight="1">
      <c r="A22" s="7">
        <v>11</v>
      </c>
      <c r="B22" s="36" t="s">
        <v>185</v>
      </c>
      <c r="C22" s="82" t="s">
        <v>186</v>
      </c>
      <c r="D22" s="110">
        <v>35693</v>
      </c>
      <c r="E22" s="8">
        <v>6</v>
      </c>
      <c r="F22" s="94">
        <v>5</v>
      </c>
      <c r="G22" s="10">
        <v>7</v>
      </c>
      <c r="H22" s="25">
        <f t="shared" si="13"/>
        <v>6.6</v>
      </c>
      <c r="I22" s="8">
        <v>4.7</v>
      </c>
      <c r="J22" s="94">
        <v>5</v>
      </c>
      <c r="K22" s="111">
        <v>8</v>
      </c>
      <c r="L22" s="25">
        <f t="shared" si="0"/>
        <v>7</v>
      </c>
      <c r="M22" s="8">
        <v>5.3</v>
      </c>
      <c r="N22" s="94">
        <v>5</v>
      </c>
      <c r="O22" s="10">
        <v>6</v>
      </c>
      <c r="P22" s="25">
        <f t="shared" si="36"/>
        <v>5.8</v>
      </c>
      <c r="Q22" s="58">
        <v>4</v>
      </c>
      <c r="R22" s="100">
        <v>6</v>
      </c>
      <c r="S22" s="93">
        <v>1</v>
      </c>
      <c r="T22" s="25">
        <f t="shared" si="14"/>
        <v>2.1</v>
      </c>
      <c r="U22" s="136">
        <v>7.5</v>
      </c>
      <c r="V22" s="137">
        <v>7</v>
      </c>
      <c r="W22" s="111">
        <v>6</v>
      </c>
      <c r="X22" s="25">
        <f t="shared" si="15"/>
        <v>6.4</v>
      </c>
      <c r="Y22" s="8">
        <v>5</v>
      </c>
      <c r="Z22" s="94">
        <v>5</v>
      </c>
      <c r="AA22" s="10">
        <v>7.5</v>
      </c>
      <c r="AB22" s="25">
        <f t="shared" si="16"/>
        <v>6.8</v>
      </c>
      <c r="AC22" s="8">
        <v>3</v>
      </c>
      <c r="AD22" s="94">
        <v>5</v>
      </c>
      <c r="AE22" s="10">
        <v>5</v>
      </c>
      <c r="AF22" s="25">
        <f t="shared" si="17"/>
        <v>4.6</v>
      </c>
      <c r="AG22" s="58"/>
      <c r="AH22" s="100"/>
      <c r="AI22" s="93"/>
      <c r="AJ22" s="25">
        <f t="shared" si="18"/>
        <v>0</v>
      </c>
      <c r="AK22" s="8">
        <v>5</v>
      </c>
      <c r="AL22" s="94">
        <v>6</v>
      </c>
      <c r="AM22" s="10">
        <v>3.5</v>
      </c>
      <c r="AN22" s="25">
        <f t="shared" si="19"/>
        <v>4.1</v>
      </c>
      <c r="AO22" s="8"/>
      <c r="AP22" s="9"/>
      <c r="AQ22" s="10"/>
      <c r="AR22" s="25">
        <f t="shared" si="1"/>
        <v>0</v>
      </c>
      <c r="AS22" s="11">
        <f t="shared" si="20"/>
        <v>5.02</v>
      </c>
      <c r="AT22" s="23" t="str">
        <f t="shared" si="21"/>
        <v>C</v>
      </c>
      <c r="AU22" s="26">
        <f t="shared" si="22"/>
        <v>2</v>
      </c>
      <c r="AV22" s="23" t="str">
        <f t="shared" si="2"/>
        <v>B</v>
      </c>
      <c r="AW22" s="26">
        <f t="shared" si="3"/>
        <v>3</v>
      </c>
      <c r="AX22" s="23" t="str">
        <f t="shared" si="4"/>
        <v>C</v>
      </c>
      <c r="AY22" s="26">
        <f t="shared" si="5"/>
        <v>2</v>
      </c>
      <c r="AZ22" s="23" t="str">
        <f t="shared" si="6"/>
        <v>F</v>
      </c>
      <c r="BA22" s="26">
        <f t="shared" si="7"/>
        <v>0</v>
      </c>
      <c r="BB22" s="23" t="str">
        <f t="shared" si="23"/>
        <v>C</v>
      </c>
      <c r="BC22" s="26">
        <f t="shared" si="24"/>
        <v>2</v>
      </c>
      <c r="BD22" s="23" t="str">
        <f t="shared" si="25"/>
        <v>C</v>
      </c>
      <c r="BE22" s="26">
        <f t="shared" si="26"/>
        <v>2</v>
      </c>
      <c r="BF22" s="23" t="str">
        <f t="shared" si="27"/>
        <v>D</v>
      </c>
      <c r="BG22" s="26">
        <f t="shared" si="28"/>
        <v>1</v>
      </c>
      <c r="BH22" s="23" t="str">
        <f t="shared" si="29"/>
        <v>X</v>
      </c>
      <c r="BI22" s="26">
        <f t="shared" si="30"/>
        <v>0</v>
      </c>
      <c r="BJ22" s="23" t="str">
        <f t="shared" si="31"/>
        <v>D</v>
      </c>
      <c r="BK22" s="26">
        <f t="shared" si="32"/>
        <v>1</v>
      </c>
      <c r="BL22" s="106" t="str">
        <f t="shared" si="8"/>
        <v>X</v>
      </c>
      <c r="BM22" s="26">
        <f t="shared" si="9"/>
        <v>0</v>
      </c>
      <c r="BN22" s="62">
        <f t="shared" si="33"/>
        <v>1.55</v>
      </c>
      <c r="BO22" s="24">
        <f t="shared" si="34"/>
        <v>16</v>
      </c>
      <c r="BP22" s="62">
        <f t="shared" si="35"/>
        <v>1.94</v>
      </c>
      <c r="BQ22" s="66" t="str">
        <f t="shared" si="10"/>
        <v>Trung b×nh yÕu</v>
      </c>
      <c r="BR22" s="15">
        <f t="shared" si="11"/>
        <v>4.4</v>
      </c>
      <c r="BS22" s="1" t="str">
        <f t="shared" si="12"/>
        <v>YK</v>
      </c>
    </row>
    <row r="23" spans="1:71" ht="20.25" customHeight="1">
      <c r="A23" s="7">
        <v>18</v>
      </c>
      <c r="B23" s="33" t="s">
        <v>141</v>
      </c>
      <c r="C23" s="82" t="s">
        <v>142</v>
      </c>
      <c r="D23" s="110">
        <v>35582</v>
      </c>
      <c r="E23" s="8">
        <v>5.3</v>
      </c>
      <c r="F23" s="94">
        <v>7</v>
      </c>
      <c r="G23" s="10">
        <v>7</v>
      </c>
      <c r="H23" s="25">
        <f t="shared" si="13"/>
        <v>6.7</v>
      </c>
      <c r="I23" s="8">
        <v>4.3</v>
      </c>
      <c r="J23" s="94">
        <v>6</v>
      </c>
      <c r="K23" s="111">
        <v>0</v>
      </c>
      <c r="L23" s="25">
        <f t="shared" si="0"/>
        <v>1.5</v>
      </c>
      <c r="M23" s="8">
        <v>5</v>
      </c>
      <c r="N23" s="94">
        <v>5</v>
      </c>
      <c r="O23" s="10">
        <v>5</v>
      </c>
      <c r="P23" s="25">
        <f t="shared" si="36"/>
        <v>5</v>
      </c>
      <c r="Q23" s="8">
        <v>5.5</v>
      </c>
      <c r="R23" s="94">
        <v>8</v>
      </c>
      <c r="S23" s="10">
        <v>3</v>
      </c>
      <c r="T23" s="25">
        <f t="shared" si="14"/>
        <v>4</v>
      </c>
      <c r="U23" s="8">
        <v>6.5</v>
      </c>
      <c r="V23" s="94">
        <v>7</v>
      </c>
      <c r="W23" s="10">
        <v>4</v>
      </c>
      <c r="X23" s="25">
        <f t="shared" si="15"/>
        <v>4.8</v>
      </c>
      <c r="Y23" s="8">
        <v>5</v>
      </c>
      <c r="Z23" s="94">
        <v>5</v>
      </c>
      <c r="AA23" s="10">
        <v>5</v>
      </c>
      <c r="AB23" s="25">
        <f t="shared" si="16"/>
        <v>5</v>
      </c>
      <c r="AC23" s="8">
        <v>2.5</v>
      </c>
      <c r="AD23" s="94">
        <v>5</v>
      </c>
      <c r="AE23" s="111">
        <v>0</v>
      </c>
      <c r="AF23" s="25">
        <f t="shared" si="17"/>
        <v>1</v>
      </c>
      <c r="AG23" s="8">
        <v>5.7</v>
      </c>
      <c r="AH23" s="94">
        <v>6</v>
      </c>
      <c r="AI23" s="111">
        <v>0</v>
      </c>
      <c r="AJ23" s="25">
        <f t="shared" si="18"/>
        <v>1.7</v>
      </c>
      <c r="AK23" s="8">
        <v>5</v>
      </c>
      <c r="AL23" s="94">
        <v>6</v>
      </c>
      <c r="AM23" s="10">
        <v>6</v>
      </c>
      <c r="AN23" s="25">
        <f t="shared" si="19"/>
        <v>5.8</v>
      </c>
      <c r="AO23" s="8"/>
      <c r="AP23" s="9"/>
      <c r="AQ23" s="10"/>
      <c r="AR23" s="25">
        <f t="shared" si="1"/>
        <v>0</v>
      </c>
      <c r="AS23" s="11">
        <f t="shared" si="20"/>
        <v>3.96</v>
      </c>
      <c r="AT23" s="23" t="str">
        <f t="shared" si="21"/>
        <v>C</v>
      </c>
      <c r="AU23" s="26">
        <f t="shared" si="22"/>
        <v>2</v>
      </c>
      <c r="AV23" s="23" t="str">
        <f t="shared" si="2"/>
        <v>F</v>
      </c>
      <c r="AW23" s="26">
        <f t="shared" si="3"/>
        <v>0</v>
      </c>
      <c r="AX23" s="23" t="str">
        <f t="shared" si="4"/>
        <v>D</v>
      </c>
      <c r="AY23" s="26">
        <f t="shared" si="5"/>
        <v>1</v>
      </c>
      <c r="AZ23" s="23" t="str">
        <f t="shared" si="6"/>
        <v>D</v>
      </c>
      <c r="BA23" s="26">
        <f t="shared" si="7"/>
        <v>1</v>
      </c>
      <c r="BB23" s="23" t="str">
        <f t="shared" si="23"/>
        <v>D</v>
      </c>
      <c r="BC23" s="26">
        <f t="shared" si="24"/>
        <v>1</v>
      </c>
      <c r="BD23" s="23" t="str">
        <f t="shared" si="25"/>
        <v>D</v>
      </c>
      <c r="BE23" s="26">
        <f t="shared" si="26"/>
        <v>1</v>
      </c>
      <c r="BF23" s="23" t="str">
        <f t="shared" si="27"/>
        <v>F</v>
      </c>
      <c r="BG23" s="26">
        <f t="shared" si="28"/>
        <v>0</v>
      </c>
      <c r="BH23" s="23" t="str">
        <f t="shared" si="29"/>
        <v>F</v>
      </c>
      <c r="BI23" s="26">
        <f t="shared" si="30"/>
        <v>0</v>
      </c>
      <c r="BJ23" s="23" t="str">
        <f t="shared" si="31"/>
        <v>C</v>
      </c>
      <c r="BK23" s="26">
        <f t="shared" si="32"/>
        <v>2</v>
      </c>
      <c r="BL23" s="106" t="str">
        <f t="shared" si="8"/>
        <v>X</v>
      </c>
      <c r="BM23" s="26">
        <f t="shared" si="9"/>
        <v>0</v>
      </c>
      <c r="BN23" s="62">
        <f t="shared" si="33"/>
        <v>0.9</v>
      </c>
      <c r="BO23" s="24">
        <f t="shared" si="34"/>
        <v>13</v>
      </c>
      <c r="BP23" s="62">
        <f t="shared" si="35"/>
        <v>1.38</v>
      </c>
      <c r="BQ23" s="66" t="str">
        <f t="shared" si="10"/>
        <v>Trung b×nh yÕu</v>
      </c>
      <c r="BR23" s="15">
        <f t="shared" si="11"/>
        <v>3</v>
      </c>
      <c r="BS23" s="1" t="str">
        <f t="shared" si="12"/>
        <v>YK</v>
      </c>
    </row>
    <row r="24" spans="1:71" ht="20.25" customHeight="1">
      <c r="A24" s="7">
        <v>19</v>
      </c>
      <c r="B24" s="35" t="s">
        <v>189</v>
      </c>
      <c r="C24" s="85" t="s">
        <v>82</v>
      </c>
      <c r="D24" s="110">
        <v>34917</v>
      </c>
      <c r="E24" s="8">
        <v>6.7</v>
      </c>
      <c r="F24" s="94">
        <v>8</v>
      </c>
      <c r="G24" s="10">
        <v>7</v>
      </c>
      <c r="H24" s="25">
        <f t="shared" si="13"/>
        <v>7</v>
      </c>
      <c r="I24" s="8">
        <v>5.3</v>
      </c>
      <c r="J24" s="94">
        <v>6</v>
      </c>
      <c r="K24" s="10">
        <v>6</v>
      </c>
      <c r="L24" s="25">
        <f t="shared" si="0"/>
        <v>5.9</v>
      </c>
      <c r="M24" s="8">
        <v>6.3</v>
      </c>
      <c r="N24" s="94">
        <v>7</v>
      </c>
      <c r="O24" s="10">
        <v>5</v>
      </c>
      <c r="P24" s="25">
        <f t="shared" si="36"/>
        <v>5.5</v>
      </c>
      <c r="Q24" s="133">
        <v>5.5</v>
      </c>
      <c r="R24" s="134">
        <v>8</v>
      </c>
      <c r="S24" s="135">
        <v>5</v>
      </c>
      <c r="T24" s="25">
        <f t="shared" si="14"/>
        <v>5.4</v>
      </c>
      <c r="U24" s="133">
        <v>7</v>
      </c>
      <c r="V24" s="134">
        <v>8</v>
      </c>
      <c r="W24" s="135">
        <v>6</v>
      </c>
      <c r="X24" s="25">
        <f t="shared" si="15"/>
        <v>6.4</v>
      </c>
      <c r="Y24" s="8">
        <v>6</v>
      </c>
      <c r="Z24" s="94">
        <v>7</v>
      </c>
      <c r="AA24" s="10">
        <v>7</v>
      </c>
      <c r="AB24" s="25">
        <f t="shared" si="16"/>
        <v>6.8</v>
      </c>
      <c r="AC24" s="133">
        <v>7</v>
      </c>
      <c r="AD24" s="134">
        <v>8</v>
      </c>
      <c r="AE24" s="135">
        <v>7.5</v>
      </c>
      <c r="AF24" s="25">
        <f t="shared" si="17"/>
        <v>7.5</v>
      </c>
      <c r="AG24" s="8">
        <v>6</v>
      </c>
      <c r="AH24" s="94">
        <v>6</v>
      </c>
      <c r="AI24" s="111">
        <v>6</v>
      </c>
      <c r="AJ24" s="25">
        <f t="shared" si="18"/>
        <v>6</v>
      </c>
      <c r="AK24" s="8">
        <v>6</v>
      </c>
      <c r="AL24" s="94">
        <v>8</v>
      </c>
      <c r="AM24" s="10">
        <v>7</v>
      </c>
      <c r="AN24" s="25">
        <f t="shared" si="19"/>
        <v>6.9</v>
      </c>
      <c r="AO24" s="8"/>
      <c r="AP24" s="9"/>
      <c r="AQ24" s="10"/>
      <c r="AR24" s="25">
        <f t="shared" si="1"/>
        <v>0</v>
      </c>
      <c r="AS24" s="11">
        <f t="shared" si="20"/>
        <v>6.39</v>
      </c>
      <c r="AT24" s="23" t="str">
        <f t="shared" si="21"/>
        <v>B</v>
      </c>
      <c r="AU24" s="26">
        <f t="shared" si="22"/>
        <v>3</v>
      </c>
      <c r="AV24" s="23" t="str">
        <f t="shared" si="2"/>
        <v>C</v>
      </c>
      <c r="AW24" s="26">
        <f t="shared" si="3"/>
        <v>2</v>
      </c>
      <c r="AX24" s="23" t="str">
        <f t="shared" si="4"/>
        <v>C</v>
      </c>
      <c r="AY24" s="26">
        <f t="shared" si="5"/>
        <v>2</v>
      </c>
      <c r="AZ24" s="23" t="str">
        <f t="shared" si="6"/>
        <v>D</v>
      </c>
      <c r="BA24" s="26">
        <f t="shared" si="7"/>
        <v>1</v>
      </c>
      <c r="BB24" s="23" t="str">
        <f t="shared" si="23"/>
        <v>C</v>
      </c>
      <c r="BC24" s="26">
        <f t="shared" si="24"/>
        <v>2</v>
      </c>
      <c r="BD24" s="23" t="str">
        <f t="shared" si="25"/>
        <v>C</v>
      </c>
      <c r="BE24" s="26">
        <f t="shared" si="26"/>
        <v>2</v>
      </c>
      <c r="BF24" s="23" t="str">
        <f t="shared" si="27"/>
        <v>B</v>
      </c>
      <c r="BG24" s="26">
        <f t="shared" si="28"/>
        <v>3</v>
      </c>
      <c r="BH24" s="23" t="str">
        <f t="shared" si="29"/>
        <v>C</v>
      </c>
      <c r="BI24" s="26">
        <f t="shared" si="30"/>
        <v>2</v>
      </c>
      <c r="BJ24" s="23" t="str">
        <f t="shared" si="31"/>
        <v>C</v>
      </c>
      <c r="BK24" s="26">
        <f t="shared" si="32"/>
        <v>2</v>
      </c>
      <c r="BL24" s="106" t="str">
        <f t="shared" si="8"/>
        <v>X</v>
      </c>
      <c r="BM24" s="26">
        <f t="shared" si="9"/>
        <v>0</v>
      </c>
      <c r="BN24" s="62">
        <f t="shared" si="33"/>
        <v>2.15</v>
      </c>
      <c r="BO24" s="24">
        <f t="shared" si="34"/>
        <v>20</v>
      </c>
      <c r="BP24" s="62">
        <f t="shared" si="35"/>
        <v>2.15</v>
      </c>
      <c r="BQ24" s="66" t="str">
        <f t="shared" si="10"/>
        <v>Trung b×nh</v>
      </c>
      <c r="BR24" s="15">
        <f t="shared" si="11"/>
        <v>4.6</v>
      </c>
      <c r="BS24" s="1" t="str">
        <f t="shared" si="12"/>
        <v>YK</v>
      </c>
    </row>
    <row r="25" spans="1:71" ht="20.25" customHeight="1">
      <c r="A25" s="7">
        <v>20</v>
      </c>
      <c r="B25" s="33" t="s">
        <v>143</v>
      </c>
      <c r="C25" s="82" t="s">
        <v>82</v>
      </c>
      <c r="D25" s="110">
        <v>35504</v>
      </c>
      <c r="E25" s="8">
        <v>7.7</v>
      </c>
      <c r="F25" s="94">
        <v>10</v>
      </c>
      <c r="G25" s="10">
        <v>8</v>
      </c>
      <c r="H25" s="25">
        <f t="shared" si="13"/>
        <v>8.1</v>
      </c>
      <c r="I25" s="133">
        <v>7.3</v>
      </c>
      <c r="J25" s="134">
        <v>9</v>
      </c>
      <c r="K25" s="135">
        <v>7</v>
      </c>
      <c r="L25" s="25">
        <f t="shared" si="0"/>
        <v>7.3</v>
      </c>
      <c r="M25" s="8">
        <v>8</v>
      </c>
      <c r="N25" s="94">
        <v>9</v>
      </c>
      <c r="O25" s="10">
        <v>7.5</v>
      </c>
      <c r="P25" s="25">
        <f t="shared" si="36"/>
        <v>7.8</v>
      </c>
      <c r="Q25" s="8">
        <v>8</v>
      </c>
      <c r="R25" s="94">
        <v>10</v>
      </c>
      <c r="S25" s="10">
        <v>6</v>
      </c>
      <c r="T25" s="25">
        <f t="shared" si="14"/>
        <v>6.8</v>
      </c>
      <c r="U25" s="8">
        <v>7</v>
      </c>
      <c r="V25" s="94">
        <v>9</v>
      </c>
      <c r="W25" s="10">
        <v>5</v>
      </c>
      <c r="X25" s="25">
        <f t="shared" si="15"/>
        <v>5.8</v>
      </c>
      <c r="Y25" s="8">
        <v>9</v>
      </c>
      <c r="Z25" s="94">
        <v>10</v>
      </c>
      <c r="AA25" s="10">
        <v>8.5</v>
      </c>
      <c r="AB25" s="25">
        <f t="shared" si="16"/>
        <v>8.8</v>
      </c>
      <c r="AC25" s="8">
        <v>8</v>
      </c>
      <c r="AD25" s="94">
        <v>8</v>
      </c>
      <c r="AE25" s="112">
        <v>6</v>
      </c>
      <c r="AF25" s="25">
        <f t="shared" si="17"/>
        <v>6.6</v>
      </c>
      <c r="AG25" s="8">
        <v>7</v>
      </c>
      <c r="AH25" s="94">
        <v>8</v>
      </c>
      <c r="AI25" s="10">
        <v>8</v>
      </c>
      <c r="AJ25" s="25">
        <f t="shared" si="18"/>
        <v>7.8</v>
      </c>
      <c r="AK25" s="8">
        <v>8.5</v>
      </c>
      <c r="AL25" s="94">
        <v>10</v>
      </c>
      <c r="AM25" s="10">
        <v>7</v>
      </c>
      <c r="AN25" s="25">
        <f t="shared" si="19"/>
        <v>7.6</v>
      </c>
      <c r="AO25" s="8"/>
      <c r="AP25" s="9"/>
      <c r="AQ25" s="10"/>
      <c r="AR25" s="25">
        <f t="shared" si="1"/>
        <v>0</v>
      </c>
      <c r="AS25" s="11">
        <f t="shared" si="20"/>
        <v>7.43</v>
      </c>
      <c r="AT25" s="23" t="str">
        <f t="shared" si="21"/>
        <v>B</v>
      </c>
      <c r="AU25" s="26">
        <f t="shared" si="22"/>
        <v>3</v>
      </c>
      <c r="AV25" s="23" t="str">
        <f t="shared" si="2"/>
        <v>B</v>
      </c>
      <c r="AW25" s="26">
        <f t="shared" si="3"/>
        <v>3</v>
      </c>
      <c r="AX25" s="23" t="str">
        <f t="shared" si="4"/>
        <v>B</v>
      </c>
      <c r="AY25" s="26">
        <f t="shared" si="5"/>
        <v>3</v>
      </c>
      <c r="AZ25" s="23" t="str">
        <f t="shared" si="6"/>
        <v>C</v>
      </c>
      <c r="BA25" s="26">
        <f t="shared" si="7"/>
        <v>2</v>
      </c>
      <c r="BB25" s="23" t="str">
        <f t="shared" si="23"/>
        <v>C</v>
      </c>
      <c r="BC25" s="26">
        <f t="shared" si="24"/>
        <v>2</v>
      </c>
      <c r="BD25" s="23" t="str">
        <f t="shared" si="25"/>
        <v>A</v>
      </c>
      <c r="BE25" s="26">
        <f t="shared" si="26"/>
        <v>4</v>
      </c>
      <c r="BF25" s="23" t="str">
        <f t="shared" si="27"/>
        <v>C</v>
      </c>
      <c r="BG25" s="26">
        <f t="shared" si="28"/>
        <v>2</v>
      </c>
      <c r="BH25" s="23" t="str">
        <f t="shared" si="29"/>
        <v>B</v>
      </c>
      <c r="BI25" s="26">
        <f t="shared" si="30"/>
        <v>3</v>
      </c>
      <c r="BJ25" s="23" t="str">
        <f t="shared" si="31"/>
        <v>B</v>
      </c>
      <c r="BK25" s="26">
        <f t="shared" si="32"/>
        <v>3</v>
      </c>
      <c r="BL25" s="106" t="str">
        <f t="shared" si="8"/>
        <v>X</v>
      </c>
      <c r="BM25" s="26">
        <f t="shared" si="9"/>
        <v>0</v>
      </c>
      <c r="BN25" s="62">
        <f t="shared" si="33"/>
        <v>2.8</v>
      </c>
      <c r="BO25" s="24">
        <f t="shared" si="34"/>
        <v>20</v>
      </c>
      <c r="BP25" s="62">
        <f t="shared" si="35"/>
        <v>2.8</v>
      </c>
      <c r="BQ25" s="66" t="str">
        <f t="shared" si="10"/>
        <v>Kh¸</v>
      </c>
      <c r="BR25" s="15">
        <f t="shared" si="11"/>
        <v>5.7</v>
      </c>
      <c r="BS25" s="1" t="str">
        <f t="shared" si="12"/>
        <v>TB</v>
      </c>
    </row>
    <row r="26" spans="1:71" ht="20.25" customHeight="1">
      <c r="A26" s="7">
        <v>21</v>
      </c>
      <c r="B26" s="30" t="s">
        <v>137</v>
      </c>
      <c r="C26" s="82" t="s">
        <v>138</v>
      </c>
      <c r="D26" s="110">
        <v>35656</v>
      </c>
      <c r="E26" s="8">
        <v>7.3</v>
      </c>
      <c r="F26" s="94">
        <v>8</v>
      </c>
      <c r="G26" s="10">
        <v>7</v>
      </c>
      <c r="H26" s="25">
        <f t="shared" si="13"/>
        <v>7.2</v>
      </c>
      <c r="I26" s="8">
        <v>5.7</v>
      </c>
      <c r="J26" s="94">
        <v>7</v>
      </c>
      <c r="K26" s="111">
        <v>8</v>
      </c>
      <c r="L26" s="25">
        <f t="shared" si="0"/>
        <v>7.4</v>
      </c>
      <c r="M26" s="8">
        <v>7.3</v>
      </c>
      <c r="N26" s="94">
        <v>8</v>
      </c>
      <c r="O26" s="10">
        <v>7.5</v>
      </c>
      <c r="P26" s="25">
        <f t="shared" si="36"/>
        <v>7.5</v>
      </c>
      <c r="Q26" s="8">
        <v>6</v>
      </c>
      <c r="R26" s="94">
        <v>8</v>
      </c>
      <c r="S26" s="10">
        <v>3</v>
      </c>
      <c r="T26" s="25">
        <f t="shared" si="14"/>
        <v>4.1</v>
      </c>
      <c r="U26" s="8">
        <v>8</v>
      </c>
      <c r="V26" s="94">
        <v>8</v>
      </c>
      <c r="W26" s="10">
        <v>4</v>
      </c>
      <c r="X26" s="25">
        <f t="shared" si="15"/>
        <v>5.2</v>
      </c>
      <c r="Y26" s="8">
        <v>7.5</v>
      </c>
      <c r="Z26" s="94">
        <v>8</v>
      </c>
      <c r="AA26" s="10">
        <v>8</v>
      </c>
      <c r="AB26" s="25">
        <f t="shared" si="16"/>
        <v>7.9</v>
      </c>
      <c r="AC26" s="8">
        <v>4.5</v>
      </c>
      <c r="AD26" s="94">
        <v>5</v>
      </c>
      <c r="AE26" s="111">
        <v>5</v>
      </c>
      <c r="AF26" s="25">
        <f t="shared" si="17"/>
        <v>4.9</v>
      </c>
      <c r="AG26" s="8">
        <v>6.7</v>
      </c>
      <c r="AH26" s="94">
        <v>7</v>
      </c>
      <c r="AI26" s="111">
        <v>6</v>
      </c>
      <c r="AJ26" s="25">
        <f t="shared" si="18"/>
        <v>6.2</v>
      </c>
      <c r="AK26" s="8">
        <v>5</v>
      </c>
      <c r="AL26" s="94">
        <v>7</v>
      </c>
      <c r="AM26" s="10">
        <v>5.5</v>
      </c>
      <c r="AN26" s="25">
        <f t="shared" si="19"/>
        <v>5.6</v>
      </c>
      <c r="AO26" s="8"/>
      <c r="AP26" s="9"/>
      <c r="AQ26" s="10"/>
      <c r="AR26" s="25">
        <f t="shared" si="1"/>
        <v>0</v>
      </c>
      <c r="AS26" s="11">
        <f t="shared" si="20"/>
        <v>6.33</v>
      </c>
      <c r="AT26" s="23" t="str">
        <f t="shared" si="21"/>
        <v>B</v>
      </c>
      <c r="AU26" s="26">
        <f t="shared" si="22"/>
        <v>3</v>
      </c>
      <c r="AV26" s="23" t="str">
        <f t="shared" si="2"/>
        <v>B</v>
      </c>
      <c r="AW26" s="26">
        <f t="shared" si="3"/>
        <v>3</v>
      </c>
      <c r="AX26" s="23" t="str">
        <f t="shared" si="4"/>
        <v>B</v>
      </c>
      <c r="AY26" s="26">
        <f t="shared" si="5"/>
        <v>3</v>
      </c>
      <c r="AZ26" s="23" t="str">
        <f t="shared" si="6"/>
        <v>D</v>
      </c>
      <c r="BA26" s="26">
        <f t="shared" si="7"/>
        <v>1</v>
      </c>
      <c r="BB26" s="23" t="str">
        <f t="shared" si="23"/>
        <v>D</v>
      </c>
      <c r="BC26" s="26">
        <f t="shared" si="24"/>
        <v>1</v>
      </c>
      <c r="BD26" s="23" t="str">
        <f t="shared" si="25"/>
        <v>B</v>
      </c>
      <c r="BE26" s="26">
        <f t="shared" si="26"/>
        <v>3</v>
      </c>
      <c r="BF26" s="23" t="str">
        <f t="shared" si="27"/>
        <v>D</v>
      </c>
      <c r="BG26" s="26">
        <f t="shared" si="28"/>
        <v>1</v>
      </c>
      <c r="BH26" s="23" t="str">
        <f t="shared" si="29"/>
        <v>C</v>
      </c>
      <c r="BI26" s="26">
        <f t="shared" si="30"/>
        <v>2</v>
      </c>
      <c r="BJ26" s="23" t="str">
        <f t="shared" si="31"/>
        <v>C</v>
      </c>
      <c r="BK26" s="26">
        <f t="shared" si="32"/>
        <v>2</v>
      </c>
      <c r="BL26" s="106" t="str">
        <f t="shared" si="8"/>
        <v>X</v>
      </c>
      <c r="BM26" s="26">
        <f t="shared" si="9"/>
        <v>0</v>
      </c>
      <c r="BN26" s="62">
        <f t="shared" si="33"/>
        <v>2.2</v>
      </c>
      <c r="BO26" s="24">
        <f t="shared" si="34"/>
        <v>20</v>
      </c>
      <c r="BP26" s="62">
        <f t="shared" si="35"/>
        <v>2.2</v>
      </c>
      <c r="BQ26" s="66" t="str">
        <f t="shared" si="10"/>
        <v>Trung b×nh</v>
      </c>
      <c r="BR26" s="15">
        <f t="shared" si="11"/>
        <v>5.1</v>
      </c>
      <c r="BS26" s="1" t="str">
        <f t="shared" si="12"/>
        <v>TB</v>
      </c>
    </row>
    <row r="27" spans="1:71" ht="20.25" customHeight="1">
      <c r="A27" s="7">
        <v>22</v>
      </c>
      <c r="B27" s="48" t="s">
        <v>192</v>
      </c>
      <c r="C27" s="84" t="s">
        <v>12</v>
      </c>
      <c r="D27" s="109">
        <v>35761</v>
      </c>
      <c r="E27" s="8">
        <v>7.7</v>
      </c>
      <c r="F27" s="94">
        <v>9</v>
      </c>
      <c r="G27" s="10">
        <v>8</v>
      </c>
      <c r="H27" s="25">
        <f t="shared" si="13"/>
        <v>8</v>
      </c>
      <c r="I27" s="8">
        <v>9.7</v>
      </c>
      <c r="J27" s="94">
        <v>10</v>
      </c>
      <c r="K27" s="10">
        <v>7</v>
      </c>
      <c r="L27" s="25">
        <f t="shared" si="0"/>
        <v>7.8</v>
      </c>
      <c r="M27" s="8">
        <v>7.7</v>
      </c>
      <c r="N27" s="94">
        <v>8</v>
      </c>
      <c r="O27" s="10">
        <v>7.5</v>
      </c>
      <c r="P27" s="25">
        <f t="shared" si="36"/>
        <v>7.6</v>
      </c>
      <c r="Q27" s="8">
        <v>6.5</v>
      </c>
      <c r="R27" s="94">
        <v>8</v>
      </c>
      <c r="S27" s="10">
        <v>7</v>
      </c>
      <c r="T27" s="25">
        <f t="shared" si="14"/>
        <v>7</v>
      </c>
      <c r="U27" s="8">
        <v>8.5</v>
      </c>
      <c r="V27" s="94">
        <v>9</v>
      </c>
      <c r="W27" s="10">
        <v>7</v>
      </c>
      <c r="X27" s="25">
        <f t="shared" si="15"/>
        <v>7.5</v>
      </c>
      <c r="Y27" s="8">
        <v>9</v>
      </c>
      <c r="Z27" s="94">
        <v>10</v>
      </c>
      <c r="AA27" s="10">
        <v>8.5</v>
      </c>
      <c r="AB27" s="25">
        <f t="shared" si="16"/>
        <v>8.8</v>
      </c>
      <c r="AC27" s="8">
        <v>9.4</v>
      </c>
      <c r="AD27" s="94">
        <v>10</v>
      </c>
      <c r="AE27" s="10">
        <v>5</v>
      </c>
      <c r="AF27" s="25">
        <f t="shared" si="17"/>
        <v>6.4</v>
      </c>
      <c r="AG27" s="8">
        <v>8.7</v>
      </c>
      <c r="AH27" s="94">
        <v>9</v>
      </c>
      <c r="AI27" s="10">
        <v>7.5</v>
      </c>
      <c r="AJ27" s="25">
        <f t="shared" si="18"/>
        <v>7.9</v>
      </c>
      <c r="AK27" s="8">
        <v>8.5</v>
      </c>
      <c r="AL27" s="94">
        <v>10</v>
      </c>
      <c r="AM27" s="10">
        <v>8</v>
      </c>
      <c r="AN27" s="25">
        <f t="shared" si="19"/>
        <v>8.3</v>
      </c>
      <c r="AO27" s="8"/>
      <c r="AP27" s="9"/>
      <c r="AQ27" s="10"/>
      <c r="AR27" s="25">
        <f t="shared" si="1"/>
        <v>0</v>
      </c>
      <c r="AS27" s="11">
        <f t="shared" si="20"/>
        <v>7.72</v>
      </c>
      <c r="AT27" s="23" t="str">
        <f t="shared" si="21"/>
        <v>B</v>
      </c>
      <c r="AU27" s="26">
        <f t="shared" si="22"/>
        <v>3</v>
      </c>
      <c r="AV27" s="23" t="str">
        <f t="shared" si="2"/>
        <v>B</v>
      </c>
      <c r="AW27" s="26">
        <f t="shared" si="3"/>
        <v>3</v>
      </c>
      <c r="AX27" s="23" t="str">
        <f t="shared" si="4"/>
        <v>B</v>
      </c>
      <c r="AY27" s="26">
        <f t="shared" si="5"/>
        <v>3</v>
      </c>
      <c r="AZ27" s="23" t="str">
        <f t="shared" si="6"/>
        <v>B</v>
      </c>
      <c r="BA27" s="26">
        <f t="shared" si="7"/>
        <v>3</v>
      </c>
      <c r="BB27" s="23" t="str">
        <f t="shared" si="23"/>
        <v>B</v>
      </c>
      <c r="BC27" s="26">
        <f t="shared" si="24"/>
        <v>3</v>
      </c>
      <c r="BD27" s="23" t="str">
        <f t="shared" si="25"/>
        <v>A</v>
      </c>
      <c r="BE27" s="26">
        <f t="shared" si="26"/>
        <v>4</v>
      </c>
      <c r="BF27" s="23" t="str">
        <f t="shared" si="27"/>
        <v>C</v>
      </c>
      <c r="BG27" s="26">
        <f t="shared" si="28"/>
        <v>2</v>
      </c>
      <c r="BH27" s="23" t="str">
        <f t="shared" si="29"/>
        <v>B</v>
      </c>
      <c r="BI27" s="26">
        <f t="shared" si="30"/>
        <v>3</v>
      </c>
      <c r="BJ27" s="23" t="str">
        <f t="shared" si="31"/>
        <v>B</v>
      </c>
      <c r="BK27" s="26">
        <f t="shared" si="32"/>
        <v>3</v>
      </c>
      <c r="BL27" s="106" t="str">
        <f t="shared" si="8"/>
        <v>X</v>
      </c>
      <c r="BM27" s="26">
        <f t="shared" si="9"/>
        <v>0</v>
      </c>
      <c r="BN27" s="62">
        <f t="shared" si="33"/>
        <v>3</v>
      </c>
      <c r="BO27" s="24">
        <f t="shared" si="34"/>
        <v>20</v>
      </c>
      <c r="BP27" s="62">
        <f t="shared" si="35"/>
        <v>3</v>
      </c>
      <c r="BQ27" s="66" t="str">
        <f t="shared" si="10"/>
        <v>Kh¸</v>
      </c>
      <c r="BR27" s="15">
        <f t="shared" si="11"/>
        <v>5.9</v>
      </c>
      <c r="BS27" s="1" t="str">
        <f t="shared" si="12"/>
        <v>TB</v>
      </c>
    </row>
    <row r="28" spans="1:71" ht="20.25" customHeight="1">
      <c r="A28" s="7">
        <v>23</v>
      </c>
      <c r="B28" s="36" t="s">
        <v>57</v>
      </c>
      <c r="C28" s="82" t="s">
        <v>140</v>
      </c>
      <c r="D28" s="110">
        <v>35451</v>
      </c>
      <c r="E28" s="8">
        <v>6.3</v>
      </c>
      <c r="F28" s="94">
        <v>8</v>
      </c>
      <c r="G28" s="10">
        <v>6</v>
      </c>
      <c r="H28" s="25">
        <f t="shared" si="13"/>
        <v>6.3</v>
      </c>
      <c r="I28" s="8">
        <v>6</v>
      </c>
      <c r="J28" s="94">
        <v>7</v>
      </c>
      <c r="K28" s="10">
        <v>5.5</v>
      </c>
      <c r="L28" s="25">
        <f t="shared" si="0"/>
        <v>5.8</v>
      </c>
      <c r="M28" s="8">
        <v>6.7</v>
      </c>
      <c r="N28" s="94">
        <v>7</v>
      </c>
      <c r="O28" s="10">
        <v>6.5</v>
      </c>
      <c r="P28" s="25">
        <f t="shared" si="36"/>
        <v>6.6</v>
      </c>
      <c r="Q28" s="8">
        <v>8</v>
      </c>
      <c r="R28" s="94">
        <v>10</v>
      </c>
      <c r="S28" s="10">
        <v>7</v>
      </c>
      <c r="T28" s="25">
        <f t="shared" si="14"/>
        <v>7.5</v>
      </c>
      <c r="U28" s="8">
        <v>7</v>
      </c>
      <c r="V28" s="94">
        <v>8</v>
      </c>
      <c r="W28" s="10">
        <v>6.5</v>
      </c>
      <c r="X28" s="25">
        <f t="shared" si="15"/>
        <v>6.8</v>
      </c>
      <c r="Y28" s="133">
        <v>6.5</v>
      </c>
      <c r="Z28" s="134">
        <v>7</v>
      </c>
      <c r="AA28" s="135">
        <v>7</v>
      </c>
      <c r="AB28" s="25">
        <f t="shared" si="16"/>
        <v>6.9</v>
      </c>
      <c r="AC28" s="8">
        <v>5</v>
      </c>
      <c r="AD28" s="94">
        <v>5</v>
      </c>
      <c r="AE28" s="111">
        <v>6</v>
      </c>
      <c r="AF28" s="25">
        <f t="shared" si="17"/>
        <v>5.7</v>
      </c>
      <c r="AG28" s="8">
        <v>6</v>
      </c>
      <c r="AH28" s="94">
        <v>7</v>
      </c>
      <c r="AI28" s="10">
        <v>3</v>
      </c>
      <c r="AJ28" s="25">
        <f t="shared" si="18"/>
        <v>4</v>
      </c>
      <c r="AK28" s="8">
        <v>5</v>
      </c>
      <c r="AL28" s="94">
        <v>8</v>
      </c>
      <c r="AM28" s="111">
        <v>4</v>
      </c>
      <c r="AN28" s="25">
        <f t="shared" si="19"/>
        <v>4.6</v>
      </c>
      <c r="AO28" s="8"/>
      <c r="AP28" s="9"/>
      <c r="AQ28" s="10"/>
      <c r="AR28" s="25">
        <f t="shared" si="1"/>
        <v>0</v>
      </c>
      <c r="AS28" s="11">
        <f t="shared" si="20"/>
        <v>6.03</v>
      </c>
      <c r="AT28" s="23" t="str">
        <f t="shared" si="21"/>
        <v>C</v>
      </c>
      <c r="AU28" s="26">
        <f t="shared" si="22"/>
        <v>2</v>
      </c>
      <c r="AV28" s="23" t="str">
        <f t="shared" si="2"/>
        <v>C</v>
      </c>
      <c r="AW28" s="26">
        <f t="shared" si="3"/>
        <v>2</v>
      </c>
      <c r="AX28" s="23" t="str">
        <f t="shared" si="4"/>
        <v>C</v>
      </c>
      <c r="AY28" s="26">
        <f t="shared" si="5"/>
        <v>2</v>
      </c>
      <c r="AZ28" s="23" t="str">
        <f t="shared" si="6"/>
        <v>B</v>
      </c>
      <c r="BA28" s="26">
        <f t="shared" si="7"/>
        <v>3</v>
      </c>
      <c r="BB28" s="23" t="str">
        <f t="shared" si="23"/>
        <v>C</v>
      </c>
      <c r="BC28" s="26">
        <f t="shared" si="24"/>
        <v>2</v>
      </c>
      <c r="BD28" s="23" t="str">
        <f t="shared" si="25"/>
        <v>C</v>
      </c>
      <c r="BE28" s="26">
        <f t="shared" si="26"/>
        <v>2</v>
      </c>
      <c r="BF28" s="23" t="str">
        <f t="shared" si="27"/>
        <v>C</v>
      </c>
      <c r="BG28" s="26">
        <f t="shared" si="28"/>
        <v>2</v>
      </c>
      <c r="BH28" s="23" t="str">
        <f t="shared" si="29"/>
        <v>D</v>
      </c>
      <c r="BI28" s="26">
        <f t="shared" si="30"/>
        <v>1</v>
      </c>
      <c r="BJ28" s="23" t="str">
        <f t="shared" si="31"/>
        <v>D</v>
      </c>
      <c r="BK28" s="26">
        <f t="shared" si="32"/>
        <v>1</v>
      </c>
      <c r="BL28" s="106" t="str">
        <f t="shared" si="8"/>
        <v>X</v>
      </c>
      <c r="BM28" s="26">
        <f t="shared" si="9"/>
        <v>0</v>
      </c>
      <c r="BN28" s="62">
        <f t="shared" si="33"/>
        <v>1.9</v>
      </c>
      <c r="BO28" s="24">
        <f t="shared" si="34"/>
        <v>20</v>
      </c>
      <c r="BP28" s="62">
        <f t="shared" si="35"/>
        <v>1.9</v>
      </c>
      <c r="BQ28" s="66" t="str">
        <f t="shared" si="10"/>
        <v>Trung b×nh yÕu</v>
      </c>
      <c r="BR28" s="15">
        <f t="shared" si="11"/>
        <v>5</v>
      </c>
      <c r="BS28" s="1" t="str">
        <f t="shared" si="12"/>
        <v>TB</v>
      </c>
    </row>
    <row r="29" spans="2:62" ht="12.75" customHeight="1">
      <c r="B29" s="63" t="s">
        <v>204</v>
      </c>
      <c r="D29" s="1">
        <f>H29+L29+P29+T29+X29+AB29+AF29+AJ29+AN29</f>
        <v>19</v>
      </c>
      <c r="H29" s="117">
        <f>COUNTIF(H6:H46,"&lt;4")</f>
        <v>1</v>
      </c>
      <c r="L29" s="117">
        <f>COUNTIF(L6:L46,"&lt;4")</f>
        <v>3</v>
      </c>
      <c r="P29" s="117">
        <f>COUNTIF(P6:P46,"&lt;4")</f>
        <v>1</v>
      </c>
      <c r="T29" s="117">
        <f>COUNTIF(T6:T46,"&lt;4")</f>
        <v>3</v>
      </c>
      <c r="X29" s="117">
        <f>COUNTIF(X6:X46,"&lt;4")</f>
        <v>3</v>
      </c>
      <c r="AB29" s="117">
        <f>COUNTIF(AB6:AB46,"&lt;4")</f>
        <v>1</v>
      </c>
      <c r="AF29" s="117">
        <f>COUNTIF(AF6:AF46,"&lt;4")</f>
        <v>3</v>
      </c>
      <c r="AJ29" s="117">
        <f>COUNTIF(AJ6:AJ46,"&lt;4")</f>
        <v>3</v>
      </c>
      <c r="AN29" s="117">
        <f>COUNTIF(AN6:AN46,"&lt;4")</f>
        <v>1</v>
      </c>
      <c r="AT29" s="1">
        <f>COUNTIF(AT6:AT46,"F")</f>
        <v>0</v>
      </c>
      <c r="AV29" s="1">
        <f>COUNTIF(AV6:AV46,"F")</f>
        <v>2</v>
      </c>
      <c r="AX29" s="1">
        <f>COUNTIF(AX6:AX46,"F")</f>
        <v>0</v>
      </c>
      <c r="AZ29" s="1">
        <f>COUNTIF(AZ6:AZ46,"F")</f>
        <v>2</v>
      </c>
      <c r="BB29" s="1">
        <f>COUNTIF(BB6:BB46,"F")</f>
        <v>2</v>
      </c>
      <c r="BD29" s="1">
        <f>COUNTIF(BD6:BD46,"F")</f>
        <v>0</v>
      </c>
      <c r="BF29" s="1">
        <f>COUNTIF(BF6:BF46,"F")</f>
        <v>2</v>
      </c>
      <c r="BH29" s="1">
        <f>COUNTIF(BH6:BH46,"F")</f>
        <v>1</v>
      </c>
      <c r="BJ29" s="1">
        <f>COUNTIF(BJ6:BJ46,"F")</f>
        <v>0</v>
      </c>
    </row>
    <row r="30" ht="11.25" customHeight="1">
      <c r="B30" s="63" t="s">
        <v>205</v>
      </c>
    </row>
    <row r="46" spans="1:71" ht="16.5" customHeight="1">
      <c r="A46" s="125">
        <v>24</v>
      </c>
      <c r="B46" s="130" t="s">
        <v>126</v>
      </c>
      <c r="C46" s="131" t="s">
        <v>15</v>
      </c>
      <c r="D46" s="132">
        <v>35650</v>
      </c>
      <c r="E46" s="58"/>
      <c r="F46" s="59"/>
      <c r="G46" s="60"/>
      <c r="H46" s="25">
        <f>ROUND((E46*0.2+F46*0.1+G46*0.7),1)</f>
        <v>0</v>
      </c>
      <c r="I46" s="58"/>
      <c r="J46" s="100"/>
      <c r="K46" s="60"/>
      <c r="L46" s="25">
        <f>ROUND((I46*0.2+J46*0.1+K46*0.7),1)</f>
        <v>0</v>
      </c>
      <c r="M46" s="58"/>
      <c r="N46" s="59"/>
      <c r="O46" s="60"/>
      <c r="P46" s="25">
        <f>ROUND((M46*0.2+N46*0.1+O46*0.7),1)</f>
        <v>0</v>
      </c>
      <c r="Q46" s="58"/>
      <c r="R46" s="59"/>
      <c r="S46" s="60"/>
      <c r="T46" s="25">
        <f>ROUND((Q46*0.2+R46*0.1+S46*0.7),1)</f>
        <v>0</v>
      </c>
      <c r="U46" s="58"/>
      <c r="V46" s="59"/>
      <c r="W46" s="60"/>
      <c r="X46" s="25">
        <f>ROUND((U46*0.2+V46*0.1+W46*0.7),1)</f>
        <v>0</v>
      </c>
      <c r="Y46" s="58"/>
      <c r="Z46" s="59"/>
      <c r="AA46" s="60"/>
      <c r="AB46" s="25">
        <f>ROUND((Y46*0.2+Z46*0.1+AA46*0.7),1)</f>
        <v>0</v>
      </c>
      <c r="AC46" s="58"/>
      <c r="AD46" s="59"/>
      <c r="AE46" s="60"/>
      <c r="AF46" s="25">
        <f>ROUND((AC46*0.2+AD46*0.1+AE46*0.7),1)</f>
        <v>0</v>
      </c>
      <c r="AG46" s="58"/>
      <c r="AH46" s="59"/>
      <c r="AI46" s="60"/>
      <c r="AJ46" s="25">
        <f>ROUND((AG46*0.2+AH46*0.1+AI46*0.7),1)</f>
        <v>0</v>
      </c>
      <c r="AK46" s="58"/>
      <c r="AL46" s="59"/>
      <c r="AM46" s="60"/>
      <c r="AN46" s="25">
        <f>ROUND((AK46*0.2+AL46*0.1+AM46*0.7),1)</f>
        <v>0</v>
      </c>
      <c r="AO46" s="58"/>
      <c r="AP46" s="59"/>
      <c r="AQ46" s="60"/>
      <c r="AR46" s="25">
        <f>ROUND((AO46*0.2+AP46*0.1+AQ46*0.7),1)</f>
        <v>0</v>
      </c>
      <c r="AS46" s="11">
        <f>ROUND((SUMPRODUCT($E$5:$AN$5,E46:AN46)/SUM($E$5:$AN$5)),2)</f>
        <v>0</v>
      </c>
      <c r="AT46" s="23" t="str">
        <f>IF(AND(8.5&lt;=H46,H46&lt;=10),"A",IF(AND(7&lt;=H46,H46&lt;=8.4),"B",IF(AND(5.5&lt;=H46,H46&lt;=6.9),"C",IF(AND(4&lt;=H46,H46&lt;=5.4),"D",IF(H46=0,"X","F")))))</f>
        <v>X</v>
      </c>
      <c r="AU46" s="26">
        <f>IF(AND(8.5&lt;=H46,H46&lt;=10),4,IF(AND(7&lt;=H46,H46&lt;=8.4),3,IF(AND(5.5&lt;=H46,H46&lt;=6.9),2,IF(AND(4&lt;=H46,H46&lt;=5.4),1,0))))</f>
        <v>0</v>
      </c>
      <c r="AV46" s="23" t="str">
        <f>IF(AND(8.5&lt;=L46,L46&lt;=10),"A",IF(AND(7&lt;=L46,L46&lt;=8.4),"B",IF(AND(5.5&lt;=L46,L46&lt;=6.9),"C",IF(AND(4&lt;=L46,L46&lt;=5.4),"D",IF(L46=0,"X","F")))))</f>
        <v>X</v>
      </c>
      <c r="AW46" s="26">
        <f>IF(AND(8.5&lt;=L46,L46&lt;=10),4,IF(AND(7&lt;=L46,L46&lt;=8.4),3,IF(AND(5.5&lt;=L46,L46&lt;=6.9),2,IF(AND(4&lt;=L46,L46&lt;=5.4),1,0))))</f>
        <v>0</v>
      </c>
      <c r="AX46" s="23" t="str">
        <f>IF(AND(8.5&lt;=P46,P46&lt;=10),"A",IF(AND(7&lt;=P46,P46&lt;=8.4),"B",IF(AND(5.5&lt;=P46,P46&lt;=6.9),"C",IF(AND(4&lt;=P46,P46&lt;=5.4),"D",IF(P46=0,"X","F")))))</f>
        <v>X</v>
      </c>
      <c r="AY46" s="26">
        <f>IF(AND(8.5&lt;=P46,P46&lt;=10),4,IF(AND(7&lt;=P46,P46&lt;=8.4),3,IF(AND(5.5&lt;=P46,P46&lt;=6.9),2,IF(AND(4&lt;=P46,P46&lt;=5.4),1,0))))</f>
        <v>0</v>
      </c>
      <c r="AZ46" s="23" t="str">
        <f>IF(AND(8.5&lt;=T46,T46&lt;=10),"A",IF(AND(7&lt;=T46,T46&lt;=8.4),"B",IF(AND(5.5&lt;=T46,T46&lt;=6.9),"C",IF(AND(4&lt;=T46,T46&lt;=5.4),"D",IF(T46=0,"X","F")))))</f>
        <v>X</v>
      </c>
      <c r="BA46" s="26">
        <f>IF(AND(8.5&lt;=T46,T46&lt;=10),4,IF(AND(7&lt;=T46,T46&lt;=8.4),3,IF(AND(5.5&lt;=T46,T46&lt;=6.9),2,IF(AND(4&lt;=T46,T46&lt;=5.4),1,0))))</f>
        <v>0</v>
      </c>
      <c r="BB46" s="23" t="str">
        <f>IF(AND(8.5&lt;=X46,X46&lt;=10),"A",IF(AND(7&lt;=X46,X46&lt;=8.4),"B",IF(AND(5.5&lt;=X46,X46&lt;=6.9),"C",IF(AND(4&lt;=X46,X46&lt;=5.4),"D",IF(X46=0,"X","F")))))</f>
        <v>X</v>
      </c>
      <c r="BC46" s="26">
        <f>IF(AND(8.5&lt;=X46,X46&lt;=10),4,IF(AND(7&lt;=X46,X46&lt;=8.4),3,IF(AND(5.5&lt;=X46,X46&lt;=6.9),2,IF(AND(4&lt;=X46,X46&lt;=5.4),1,0))))</f>
        <v>0</v>
      </c>
      <c r="BD46" s="23" t="str">
        <f>IF(AND(8.5&lt;=AB46,AB46&lt;=10),"A",IF(AND(7&lt;=AB46,AB46&lt;=8.4),"B",IF(AND(5.5&lt;=AB46,AB46&lt;=6.9),"C",IF(AND(4&lt;=AB46,AB46&lt;=5.4),"D",IF(AB46=0,"X","F")))))</f>
        <v>X</v>
      </c>
      <c r="BE46" s="26">
        <f>IF(AND(8.5&lt;=AB46,AB46&lt;=10),4,IF(AND(7&lt;=AB46,AB46&lt;=8.4),3,IF(AND(5.5&lt;=AB46,AB46&lt;=6.9),2,IF(AND(4&lt;=AB46,AB46&lt;=5.4),1,0))))</f>
        <v>0</v>
      </c>
      <c r="BF46" s="23" t="str">
        <f>IF(AND(8.5&lt;=AF46,AF46&lt;=10),"A",IF(AND(7&lt;=AF46,AF46&lt;=8.4),"B",IF(AND(5.5&lt;=AF46,AF46&lt;=6.9),"C",IF(AND(4&lt;=AF46,AF46&lt;=5.4),"D",IF(AF46=0,"X","F")))))</f>
        <v>X</v>
      </c>
      <c r="BG46" s="26">
        <f>IF(AND(8.5&lt;=AF46,AF46&lt;=10),4,IF(AND(7&lt;=AF46,AF46&lt;=8.4),3,IF(AND(5.5&lt;=AF46,AF46&lt;=6.9),2,IF(AND(4&lt;=AF46,AF46&lt;=5.4),1,0))))</f>
        <v>0</v>
      </c>
      <c r="BH46" s="23" t="str">
        <f>IF(AND(8.5&lt;=AJ46,AJ46&lt;=10),"A",IF(AND(7&lt;=AJ46,AJ46&lt;=8.4),"B",IF(AND(5.5&lt;=AJ46,AJ46&lt;=6.9),"C",IF(AND(4&lt;=AJ46,AJ46&lt;=5.4),"D",IF(AJ46=0,"X","F")))))</f>
        <v>X</v>
      </c>
      <c r="BI46" s="26">
        <f>IF(AND(8.5&lt;=AJ46,AJ46&lt;=10),4,IF(AND(7&lt;=AJ46,AJ46&lt;=8.4),3,IF(AND(5.5&lt;=AJ46,AJ46&lt;=6.9),2,IF(AND(4&lt;=AJ46,AJ46&lt;=5.4),1,0))))</f>
        <v>0</v>
      </c>
      <c r="BJ46" s="23" t="str">
        <f>IF(AND(8.5&lt;=AN46,AN46&lt;=10),"A",IF(AND(7&lt;=AN46,AN46&lt;=8.4),"B",IF(AND(5.5&lt;=AN46,AN46&lt;=6.9),"C",IF(AND(4&lt;=AN46,AN46&lt;=5.4),"D",IF(AN46=0,"X","F")))))</f>
        <v>X</v>
      </c>
      <c r="BK46" s="26">
        <f>IF(AND(8.5&lt;=AN46,AN46&lt;=10),4,IF(AND(7&lt;=AN46,AN46&lt;=8.4),3,IF(AND(5.5&lt;=AN46,AN46&lt;=6.9),2,IF(AND(4&lt;=AN46,AN46&lt;=5.4),1,0))))</f>
        <v>0</v>
      </c>
      <c r="BL46" s="106" t="str">
        <f>IF(AND(8.5&lt;=AR46,AR46&lt;=10),"A",IF(AND(7&lt;=AR46,AR46&lt;=8.4),"B",IF(AND(5.5&lt;=AR46,AR46&lt;=6.9),"C",IF(AND(4&lt;=AR46,AR46&lt;=5.4),"D",IF(AR46=0,"X","F")))))</f>
        <v>X</v>
      </c>
      <c r="BM46" s="26">
        <f>IF(AND(8.5&lt;=AR46,AR46&lt;=10),4,IF(AND(7&lt;=AR46,AR46&lt;=8.4),3,IF(AND(5.5&lt;=AR46,AR46&lt;=6.9),2,IF(AND(4&lt;=AR46,AR46&lt;=5.4),1,0))))</f>
        <v>0</v>
      </c>
      <c r="BN46" s="62">
        <f>ROUND((SUMPRODUCT($AT$5:$BK$5,AT46:BK46)/SUM($AT$5:$BK$5)),2)</f>
        <v>0</v>
      </c>
      <c r="BO46" s="24">
        <f>SUMIF(AT46:BK46,$BS$2,$AT$5:$BK$5)</f>
        <v>20</v>
      </c>
      <c r="BP46" s="62">
        <f>ROUND((SUMPRODUCT($AT$5:$BK$5,AT46:BK46)/BO46),2)</f>
        <v>0</v>
      </c>
      <c r="BQ46" s="66" t="str">
        <f>IF(AND(3.6&lt;=BP46,BP46&lt;=4),"XuÊt s¾c",IF(AND(3.2&lt;=BP46,BP46&lt;=3.59),"Giái",IF(AND(2.5&lt;=BP46,BP46&lt;=3.19),"Kh¸",IF(AND(2&lt;=BP46,BP46&lt;=2.49),"Trung b×nh",IF(AND(1&lt;=BP46,BP46&lt;=1.99),"Trung b×nh yÕu","KÐm")))))</f>
        <v>KÐm</v>
      </c>
      <c r="BR46" s="15">
        <f>(G46+K46+O46+S46+AQ46)/5</f>
        <v>0</v>
      </c>
      <c r="BS46" s="1" t="str">
        <f>IF(AND(BR46&gt;=8,BR46&lt;=10),"Giỏi",IF(AND(BR46&gt;=7,BR46&lt;8),"Khá",IF(AND(BR46&gt;=6,BR46&lt;7),"TBK",IF(AND(BR46&gt;=5,BR46&lt;6),"TB","YK"))))</f>
        <v>YK</v>
      </c>
    </row>
  </sheetData>
  <sheetProtection password="ED39" sheet="1"/>
  <mergeCells count="33">
    <mergeCell ref="BQ3:BQ4"/>
    <mergeCell ref="AT4:AU4"/>
    <mergeCell ref="AV4:AW4"/>
    <mergeCell ref="AX4:AY4"/>
    <mergeCell ref="AZ4:BA4"/>
    <mergeCell ref="BL4:BM4"/>
    <mergeCell ref="AT3:BM3"/>
    <mergeCell ref="BN3:BN4"/>
    <mergeCell ref="BO3:BO4"/>
    <mergeCell ref="A1:D1"/>
    <mergeCell ref="A3:A4"/>
    <mergeCell ref="B3:B4"/>
    <mergeCell ref="C3:C4"/>
    <mergeCell ref="D3:D4"/>
    <mergeCell ref="E1:BP1"/>
    <mergeCell ref="BH4:BI4"/>
    <mergeCell ref="E2:BP2"/>
    <mergeCell ref="AK3:AN3"/>
    <mergeCell ref="BB4:BC4"/>
    <mergeCell ref="BD4:BE4"/>
    <mergeCell ref="BP3:BP4"/>
    <mergeCell ref="E3:H3"/>
    <mergeCell ref="M3:P3"/>
    <mergeCell ref="BF4:BG4"/>
    <mergeCell ref="AO3:AR3"/>
    <mergeCell ref="AS3:AS4"/>
    <mergeCell ref="BJ4:BK4"/>
    <mergeCell ref="I3:L3"/>
    <mergeCell ref="Q3:T3"/>
    <mergeCell ref="U3:X3"/>
    <mergeCell ref="Y3:AB3"/>
    <mergeCell ref="AC3:AF3"/>
    <mergeCell ref="AG3:AJ3"/>
  </mergeCells>
  <conditionalFormatting sqref="P47:P65536 H47:H65536 T47:AN65536 T29:AN45 H29:H45 P29:P45 L29:L45 L47:L65536">
    <cfRule type="cellIs" priority="1" dxfId="1" operator="lessThan" stopIfTrue="1">
      <formula>5</formula>
    </cfRule>
    <cfRule type="cellIs" priority="2" dxfId="4" operator="between" stopIfTrue="1">
      <formula>5</formula>
      <formula>10</formula>
    </cfRule>
  </conditionalFormatting>
  <conditionalFormatting sqref="AJ46 H46 L46 P46 T46 X46 AB46 AF46 AN46 AR46 AR3 P3:Q3 H3 L3 AJ6:AJ28 H5:H28 L5:L28 P5:P28 T5:T28 X6:X28 AB6:AB28 AF6:AF28 AN6:AN28 U5:AN5 AR5:AR28">
    <cfRule type="cellIs" priority="3" dxfId="1" operator="lessThan" stopIfTrue="1">
      <formula>4</formula>
    </cfRule>
    <cfRule type="cellIs" priority="4" dxfId="4" operator="between" stopIfTrue="1">
      <formula>5</formula>
      <formula>10</formula>
    </cfRule>
  </conditionalFormatting>
  <conditionalFormatting sqref="AX46 BJ46 AT46 AZ46 BB46 BD46 BF46 BH46 AV46 AX6:AX28 BJ6:BJ28 AT6:AT28 AZ6:AZ28 BB6:BB28 BD6:BD28 BF6:BF28 BH6:BH28 AV6:AV28">
    <cfRule type="cellIs" priority="5" dxfId="3" operator="equal" stopIfTrue="1">
      <formula>"X"</formula>
    </cfRule>
    <cfRule type="cellIs" priority="6" dxfId="1" operator="equal" stopIfTrue="1">
      <formula>"F"</formula>
    </cfRule>
  </conditionalFormatting>
  <conditionalFormatting sqref="BL46 BL6:BL28">
    <cfRule type="cellIs" priority="7" dxfId="11" operator="equal" stopIfTrue="1">
      <formula>"X"</formula>
    </cfRule>
    <cfRule type="cellIs" priority="8" dxfId="1" operator="equal" stopIfTrue="1">
      <formula>"F"</formula>
    </cfRule>
  </conditionalFormatting>
  <conditionalFormatting sqref="AR4 P4 L4 H4 T4 X4 AB4 AF4 AJ4 AN4">
    <cfRule type="cellIs" priority="9" dxfId="1" operator="lessThan" stopIfTrue="1">
      <formula>5</formula>
    </cfRule>
    <cfRule type="cellIs" priority="10" dxfId="0" operator="between" stopIfTrue="1">
      <formula>5</formula>
      <formula>10</formula>
    </cfRule>
  </conditionalFormatting>
  <printOptions horizontalCentered="1"/>
  <pageMargins left="0.17" right="0.17" top="0.18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G54"/>
  <sheetViews>
    <sheetView zoomScale="85" zoomScaleNormal="85" zoomScalePageLayoutView="0" workbookViewId="0" topLeftCell="A1">
      <pane xSplit="4" ySplit="4" topLeftCell="E5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X8" sqref="AX8"/>
    </sheetView>
  </sheetViews>
  <sheetFormatPr defaultColWidth="11.421875" defaultRowHeight="12.75"/>
  <cols>
    <col min="1" max="1" width="5.28125" style="1" customWidth="1"/>
    <col min="2" max="2" width="18.421875" style="1" customWidth="1"/>
    <col min="3" max="3" width="7.8515625" style="1" customWidth="1"/>
    <col min="4" max="4" width="12.7109375" style="43" customWidth="1"/>
    <col min="5" max="7" width="4.28125" style="16" hidden="1" customWidth="1"/>
    <col min="8" max="8" width="4.28125" style="17" hidden="1" customWidth="1"/>
    <col min="9" max="10" width="4.28125" style="16" hidden="1" customWidth="1"/>
    <col min="11" max="11" width="4.28125" style="15" hidden="1" customWidth="1"/>
    <col min="12" max="12" width="4.28125" style="17" hidden="1" customWidth="1"/>
    <col min="13" max="14" width="4.28125" style="16" hidden="1" customWidth="1"/>
    <col min="15" max="15" width="4.28125" style="15" hidden="1" customWidth="1"/>
    <col min="16" max="16" width="4.28125" style="17" hidden="1" customWidth="1"/>
    <col min="17" max="18" width="4.28125" style="16" hidden="1" customWidth="1"/>
    <col min="19" max="19" width="4.28125" style="15" hidden="1" customWidth="1"/>
    <col min="20" max="32" width="4.28125" style="17" hidden="1" customWidth="1"/>
    <col min="33" max="36" width="4.140625" style="1" hidden="1" customWidth="1"/>
    <col min="37" max="37" width="7.140625" style="1" hidden="1" customWidth="1"/>
    <col min="38" max="51" width="5.00390625" style="1" customWidth="1"/>
    <col min="52" max="53" width="5.00390625" style="1" hidden="1" customWidth="1"/>
    <col min="54" max="55" width="11.421875" style="1" customWidth="1"/>
    <col min="56" max="56" width="9.8515625" style="1" customWidth="1"/>
    <col min="57" max="59" width="0" style="1" hidden="1" customWidth="1"/>
    <col min="60" max="61" width="11.421875" style="1" customWidth="1"/>
    <col min="62" max="16384" width="11.421875" style="1" customWidth="1"/>
  </cols>
  <sheetData>
    <row r="1" spans="1:57" s="141" customFormat="1" ht="15.75">
      <c r="A1" s="170" t="s">
        <v>234</v>
      </c>
      <c r="B1" s="170"/>
      <c r="C1" s="170"/>
      <c r="D1" s="170"/>
      <c r="E1" s="152" t="s">
        <v>235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40"/>
    </row>
    <row r="2" spans="1:59" s="141" customFormat="1" ht="15.75">
      <c r="A2" s="142"/>
      <c r="B2" s="142"/>
      <c r="C2" s="142"/>
      <c r="D2" s="143"/>
      <c r="E2" s="153" t="s">
        <v>239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44"/>
      <c r="BF2" s="145"/>
      <c r="BG2" s="145" t="s">
        <v>20</v>
      </c>
    </row>
    <row r="3" spans="1:59" ht="15" customHeight="1">
      <c r="A3" s="164" t="s">
        <v>0</v>
      </c>
      <c r="B3" s="174" t="s">
        <v>1</v>
      </c>
      <c r="C3" s="176" t="s">
        <v>2</v>
      </c>
      <c r="D3" s="164" t="s">
        <v>3</v>
      </c>
      <c r="E3" s="154" t="s">
        <v>210</v>
      </c>
      <c r="F3" s="155"/>
      <c r="G3" s="155"/>
      <c r="H3" s="156"/>
      <c r="I3" s="154" t="s">
        <v>211</v>
      </c>
      <c r="J3" s="155"/>
      <c r="K3" s="155"/>
      <c r="L3" s="156"/>
      <c r="M3" s="154" t="s">
        <v>224</v>
      </c>
      <c r="N3" s="155"/>
      <c r="O3" s="155"/>
      <c r="P3" s="156"/>
      <c r="Q3" s="154" t="s">
        <v>213</v>
      </c>
      <c r="R3" s="155"/>
      <c r="S3" s="155"/>
      <c r="T3" s="156"/>
      <c r="U3" s="154" t="s">
        <v>232</v>
      </c>
      <c r="V3" s="155"/>
      <c r="W3" s="155"/>
      <c r="X3" s="155"/>
      <c r="Y3" s="155" t="s">
        <v>214</v>
      </c>
      <c r="Z3" s="155"/>
      <c r="AA3" s="155"/>
      <c r="AB3" s="155"/>
      <c r="AC3" s="155" t="s">
        <v>226</v>
      </c>
      <c r="AD3" s="155"/>
      <c r="AE3" s="155"/>
      <c r="AF3" s="156"/>
      <c r="AG3" s="154" t="s">
        <v>21</v>
      </c>
      <c r="AH3" s="155"/>
      <c r="AI3" s="155"/>
      <c r="AJ3" s="156"/>
      <c r="AK3" s="160" t="s">
        <v>22</v>
      </c>
      <c r="AL3" s="157" t="s">
        <v>23</v>
      </c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171" t="s">
        <v>24</v>
      </c>
      <c r="BC3" s="148" t="s">
        <v>25</v>
      </c>
      <c r="BD3" s="148" t="s">
        <v>26</v>
      </c>
      <c r="BE3" s="171" t="s">
        <v>27</v>
      </c>
      <c r="BF3" s="18"/>
      <c r="BG3" s="18"/>
    </row>
    <row r="4" spans="1:59" ht="16.5" customHeight="1">
      <c r="A4" s="165"/>
      <c r="B4" s="175"/>
      <c r="C4" s="177"/>
      <c r="D4" s="165"/>
      <c r="E4" s="2" t="s">
        <v>4</v>
      </c>
      <c r="F4" s="3" t="s">
        <v>5</v>
      </c>
      <c r="G4" s="3" t="s">
        <v>6</v>
      </c>
      <c r="H4" s="2" t="s">
        <v>7</v>
      </c>
      <c r="I4" s="3" t="s">
        <v>4</v>
      </c>
      <c r="J4" s="3" t="s">
        <v>5</v>
      </c>
      <c r="K4" s="3" t="s">
        <v>6</v>
      </c>
      <c r="L4" s="2" t="s">
        <v>7</v>
      </c>
      <c r="M4" s="2" t="s">
        <v>4</v>
      </c>
      <c r="N4" s="3" t="s">
        <v>5</v>
      </c>
      <c r="O4" s="3" t="s">
        <v>6</v>
      </c>
      <c r="P4" s="2" t="s">
        <v>7</v>
      </c>
      <c r="Q4" s="2" t="s">
        <v>4</v>
      </c>
      <c r="R4" s="3" t="s">
        <v>5</v>
      </c>
      <c r="S4" s="3" t="s">
        <v>6</v>
      </c>
      <c r="T4" s="2" t="s">
        <v>7</v>
      </c>
      <c r="U4" s="2" t="s">
        <v>4</v>
      </c>
      <c r="V4" s="3" t="s">
        <v>5</v>
      </c>
      <c r="W4" s="3" t="s">
        <v>6</v>
      </c>
      <c r="X4" s="2" t="s">
        <v>7</v>
      </c>
      <c r="Y4" s="2" t="s">
        <v>4</v>
      </c>
      <c r="Z4" s="3" t="s">
        <v>5</v>
      </c>
      <c r="AA4" s="3" t="s">
        <v>6</v>
      </c>
      <c r="AB4" s="2" t="s">
        <v>7</v>
      </c>
      <c r="AC4" s="2" t="s">
        <v>4</v>
      </c>
      <c r="AD4" s="3" t="s">
        <v>5</v>
      </c>
      <c r="AE4" s="3" t="s">
        <v>6</v>
      </c>
      <c r="AF4" s="2" t="s">
        <v>7</v>
      </c>
      <c r="AG4" s="3" t="s">
        <v>4</v>
      </c>
      <c r="AH4" s="3" t="s">
        <v>5</v>
      </c>
      <c r="AI4" s="2" t="s">
        <v>6</v>
      </c>
      <c r="AJ4" s="2" t="s">
        <v>7</v>
      </c>
      <c r="AK4" s="161"/>
      <c r="AL4" s="150" t="s">
        <v>210</v>
      </c>
      <c r="AM4" s="151"/>
      <c r="AN4" s="150" t="s">
        <v>211</v>
      </c>
      <c r="AO4" s="151"/>
      <c r="AP4" s="150" t="s">
        <v>224</v>
      </c>
      <c r="AQ4" s="151"/>
      <c r="AR4" s="150" t="s">
        <v>213</v>
      </c>
      <c r="AS4" s="151"/>
      <c r="AT4" s="173" t="s">
        <v>225</v>
      </c>
      <c r="AU4" s="163"/>
      <c r="AV4" s="173" t="s">
        <v>217</v>
      </c>
      <c r="AW4" s="163"/>
      <c r="AX4" s="162" t="s">
        <v>226</v>
      </c>
      <c r="AY4" s="163"/>
      <c r="AZ4" s="150" t="s">
        <v>21</v>
      </c>
      <c r="BA4" s="151"/>
      <c r="BB4" s="172"/>
      <c r="BC4" s="149"/>
      <c r="BD4" s="149"/>
      <c r="BE4" s="172"/>
      <c r="BF4" s="18"/>
      <c r="BG4" s="18"/>
    </row>
    <row r="5" spans="1:59" ht="16.5" customHeight="1">
      <c r="A5" s="4"/>
      <c r="B5" s="50"/>
      <c r="C5" s="51"/>
      <c r="D5" s="52"/>
      <c r="E5" s="5"/>
      <c r="F5" s="6"/>
      <c r="G5" s="6"/>
      <c r="H5" s="5">
        <v>3</v>
      </c>
      <c r="I5" s="6"/>
      <c r="J5" s="6"/>
      <c r="K5" s="6"/>
      <c r="L5" s="5">
        <v>3</v>
      </c>
      <c r="M5" s="5"/>
      <c r="N5" s="6"/>
      <c r="O5" s="6"/>
      <c r="P5" s="5">
        <v>3</v>
      </c>
      <c r="Q5" s="19"/>
      <c r="R5" s="19"/>
      <c r="S5" s="19"/>
      <c r="T5" s="5">
        <v>2</v>
      </c>
      <c r="U5" s="19"/>
      <c r="V5" s="19"/>
      <c r="W5" s="19"/>
      <c r="X5" s="19">
        <v>2</v>
      </c>
      <c r="Y5" s="19"/>
      <c r="Z5" s="19"/>
      <c r="AA5" s="19"/>
      <c r="AB5" s="19">
        <v>2</v>
      </c>
      <c r="AC5" s="19"/>
      <c r="AD5" s="19"/>
      <c r="AE5" s="19"/>
      <c r="AF5" s="5">
        <v>2</v>
      </c>
      <c r="AG5" s="6"/>
      <c r="AH5" s="6"/>
      <c r="AI5" s="5"/>
      <c r="AJ5" s="5">
        <v>1</v>
      </c>
      <c r="AK5" s="20"/>
      <c r="AL5" s="21"/>
      <c r="AM5" s="22">
        <v>3</v>
      </c>
      <c r="AN5" s="23"/>
      <c r="AO5" s="22">
        <v>3</v>
      </c>
      <c r="AP5" s="23"/>
      <c r="AQ5" s="22">
        <v>3</v>
      </c>
      <c r="AR5" s="23"/>
      <c r="AS5" s="22">
        <v>2</v>
      </c>
      <c r="AT5" s="73"/>
      <c r="AU5" s="74">
        <v>2</v>
      </c>
      <c r="AV5" s="73"/>
      <c r="AW5" s="74">
        <v>2</v>
      </c>
      <c r="AX5" s="70"/>
      <c r="AY5" s="70">
        <v>2</v>
      </c>
      <c r="AZ5" s="23"/>
      <c r="BA5" s="22">
        <v>1</v>
      </c>
      <c r="BB5" s="24"/>
      <c r="BC5" s="24"/>
      <c r="BD5" s="24"/>
      <c r="BE5" s="24"/>
      <c r="BF5" s="18"/>
      <c r="BG5" s="18"/>
    </row>
    <row r="6" spans="1:59" ht="18" customHeight="1">
      <c r="A6" s="12">
        <v>1</v>
      </c>
      <c r="B6" s="30" t="s">
        <v>157</v>
      </c>
      <c r="C6" s="82" t="s">
        <v>158</v>
      </c>
      <c r="D6" s="32">
        <v>35629</v>
      </c>
      <c r="E6" s="8">
        <v>6</v>
      </c>
      <c r="F6" s="9">
        <v>8.5</v>
      </c>
      <c r="G6" s="111">
        <v>5</v>
      </c>
      <c r="H6" s="25">
        <f aca="true" t="shared" si="0" ref="H6:H16">ROUND((E6*0.2+F6*0.1+G6*0.7),1)</f>
        <v>5.6</v>
      </c>
      <c r="I6" s="8">
        <v>7</v>
      </c>
      <c r="J6" s="94">
        <v>8</v>
      </c>
      <c r="K6" s="10">
        <v>3</v>
      </c>
      <c r="L6" s="25">
        <f aca="true" t="shared" si="1" ref="L6:L16">ROUND((I6*0.2+J6*0.1+K6*0.7),1)</f>
        <v>4.3</v>
      </c>
      <c r="M6" s="8">
        <v>6</v>
      </c>
      <c r="N6" s="94">
        <v>9</v>
      </c>
      <c r="O6" s="10">
        <v>5</v>
      </c>
      <c r="P6" s="25">
        <f aca="true" t="shared" si="2" ref="P6:P16">ROUND((M6*0.2+N6*0.1+O6*0.7),1)</f>
        <v>5.6</v>
      </c>
      <c r="Q6" s="8">
        <v>5.3</v>
      </c>
      <c r="R6" s="94">
        <v>8</v>
      </c>
      <c r="S6" s="10">
        <v>7</v>
      </c>
      <c r="T6" s="25">
        <f aca="true" t="shared" si="3" ref="T6:T16">ROUND((Q6*0.2+R6*0.1+S6*0.7),1)</f>
        <v>6.8</v>
      </c>
      <c r="U6" s="8">
        <v>5.7</v>
      </c>
      <c r="V6" s="94">
        <v>6</v>
      </c>
      <c r="W6" s="111">
        <v>3.5</v>
      </c>
      <c r="X6" s="25">
        <f aca="true" t="shared" si="4" ref="X6:X16">ROUND((U6*0.2+V6*0.1+W6*0.7),1)</f>
        <v>4.2</v>
      </c>
      <c r="Y6" s="8">
        <v>7.5</v>
      </c>
      <c r="Z6" s="94">
        <v>8</v>
      </c>
      <c r="AA6" s="10">
        <v>5</v>
      </c>
      <c r="AB6" s="25">
        <f aca="true" t="shared" si="5" ref="AB6:AB16">ROUND((Y6*0.2+Z6*0.1+AA6*0.7),1)</f>
        <v>5.8</v>
      </c>
      <c r="AC6" s="8">
        <v>5.5</v>
      </c>
      <c r="AD6" s="94">
        <v>8</v>
      </c>
      <c r="AE6" s="10">
        <v>6</v>
      </c>
      <c r="AF6" s="25">
        <f aca="true" t="shared" si="6" ref="AF6:AF16">ROUND((AC6*0.2+AD6*0.1+AE6*0.7),1)</f>
        <v>6.1</v>
      </c>
      <c r="AG6" s="8"/>
      <c r="AH6" s="9"/>
      <c r="AI6" s="10"/>
      <c r="AJ6" s="25">
        <f aca="true" t="shared" si="7" ref="AJ6:AJ16">ROUND((AG6*0.2+AH6*0.1+AI6*0.7),1)</f>
        <v>0</v>
      </c>
      <c r="AK6" s="11">
        <f aca="true" t="shared" si="8" ref="AK6:AK16">ROUND((SUMPRODUCT($E$5:$AF$5,E6:AF6)/SUM($E$5:$AF$5)),2)</f>
        <v>5.43</v>
      </c>
      <c r="AL6" s="23" t="str">
        <f aca="true" t="shared" si="9" ref="AL6:AL16">IF(AND(8.5&lt;=H6,H6&lt;=10),"A",IF(AND(7&lt;=H6,H6&lt;=8.4),"B",IF(AND(5.5&lt;=H6,H6&lt;=6.9),"C",IF(AND(4&lt;=H6,H6&lt;=5.4),"D",IF(H6=0,"X","F")))))</f>
        <v>C</v>
      </c>
      <c r="AM6" s="26">
        <f aca="true" t="shared" si="10" ref="AM6:AM16">IF(AND(8.5&lt;=H6,H6&lt;=10),4,IF(AND(7&lt;=H6,H6&lt;=8.4),3,IF(AND(5.5&lt;=H6,H6&lt;=6.9),2,IF(AND(4&lt;=H6,H6&lt;=5.4),1,0))))</f>
        <v>2</v>
      </c>
      <c r="AN6" s="23" t="str">
        <f aca="true" t="shared" si="11" ref="AN6:AN16">IF(AND(8.5&lt;=L6,L6&lt;=10),"A",IF(AND(7&lt;=L6,L6&lt;=8.4),"B",IF(AND(5.5&lt;=L6,L6&lt;=6.9),"C",IF(AND(4&lt;=L6,L6&lt;=5.4),"D",IF(L6=0,"X","F")))))</f>
        <v>D</v>
      </c>
      <c r="AO6" s="26">
        <f aca="true" t="shared" si="12" ref="AO6:AO16">IF(AND(8.5&lt;=L6,L6&lt;=10),4,IF(AND(7&lt;=L6,L6&lt;=8.4),3,IF(AND(5.5&lt;=L6,L6&lt;=6.9),2,IF(AND(4&lt;=L6,L6&lt;=5.4),1,0))))</f>
        <v>1</v>
      </c>
      <c r="AP6" s="23" t="str">
        <f aca="true" t="shared" si="13" ref="AP6:AP16">IF(AND(8.5&lt;=P6,P6&lt;=10),"A",IF(AND(7&lt;=P6,P6&lt;=8.4),"B",IF(AND(5.5&lt;=P6,P6&lt;=6.9),"C",IF(AND(4&lt;=P6,P6&lt;=5.4),"D",IF(P6=0,"X","F")))))</f>
        <v>C</v>
      </c>
      <c r="AQ6" s="26">
        <f aca="true" t="shared" si="14" ref="AQ6:AQ16">IF(AND(8.5&lt;=P6,P6&lt;=10),4,IF(AND(7&lt;=P6,P6&lt;=8.4),3,IF(AND(5.5&lt;=P6,P6&lt;=6.9),2,IF(AND(4&lt;=P6,P6&lt;=5.4),1,0))))</f>
        <v>2</v>
      </c>
      <c r="AR6" s="23" t="str">
        <f aca="true" t="shared" si="15" ref="AR6:AR16">IF(AND(8.5&lt;=T6,T6&lt;=10),"A",IF(AND(7&lt;=T6,T6&lt;=8.4),"B",IF(AND(5.5&lt;=T6,T6&lt;=6.9),"C",IF(AND(4&lt;=T6,T6&lt;=5.4),"D",IF(T6=0,"X","F")))))</f>
        <v>C</v>
      </c>
      <c r="AS6" s="26">
        <f aca="true" t="shared" si="16" ref="AS6:AS16">IF(AND(8.5&lt;=T6,T6&lt;=10),4,IF(AND(7&lt;=T6,T6&lt;=8.4),3,IF(AND(5.5&lt;=T6,T6&lt;=6.9),2,IF(AND(4&lt;=T6,T6&lt;=5.4),1,0))))</f>
        <v>2</v>
      </c>
      <c r="AT6" s="23" t="str">
        <f aca="true" t="shared" si="17" ref="AT6:AT16">IF(AND(8.5&lt;=X6,X6&lt;=10),"A",IF(AND(7&lt;=X6,X6&lt;=8.4),"B",IF(AND(5.5&lt;=X6,X6&lt;=6.9),"C",IF(AND(4&lt;=X6,X6&lt;=5.4),"D",IF(X6=0,"X","F")))))</f>
        <v>D</v>
      </c>
      <c r="AU6" s="26">
        <f aca="true" t="shared" si="18" ref="AU6:AU16">IF(AND(8.5&lt;=X6,X6&lt;=10),4,IF(AND(7&lt;=X6,X6&lt;=8.4),3,IF(AND(5.5&lt;=X6,X6&lt;=6.9),2,IF(AND(4&lt;=X6,X6&lt;=5.4),1,0))))</f>
        <v>1</v>
      </c>
      <c r="AV6" s="23" t="str">
        <f aca="true" t="shared" si="19" ref="AV6:AV16">IF(AND(8.5&lt;=AB6,AB6&lt;=10),"A",IF(AND(7&lt;=AB6,AB6&lt;=8.4),"B",IF(AND(5.5&lt;=AB6,AB6&lt;=6.9),"C",IF(AND(4&lt;=AB6,AB6&lt;=5.4),"D",IF(AB6=0,"X","F")))))</f>
        <v>C</v>
      </c>
      <c r="AW6" s="26">
        <f aca="true" t="shared" si="20" ref="AW6:AW16">IF(AND(8.5&lt;=AB6,AB6&lt;=10),4,IF(AND(7&lt;=AB6,AB6&lt;=8.4),3,IF(AND(5.5&lt;=AB6,AB6&lt;=6.9),2,IF(AND(4&lt;=AB6,AB6&lt;=5.4),1,0))))</f>
        <v>2</v>
      </c>
      <c r="AX6" s="23" t="str">
        <f aca="true" t="shared" si="21" ref="AX6:AX16">IF(AND(8.5&lt;=AF6,AF6&lt;=10),"A",IF(AND(7&lt;=AF6,AF6&lt;=8.4),"B",IF(AND(5.5&lt;=AF6,AF6&lt;=6.9),"C",IF(AND(4&lt;=AF6,AF6&lt;=5.4),"D",IF(AF6=0,"X","F")))))</f>
        <v>C</v>
      </c>
      <c r="AY6" s="26">
        <f aca="true" t="shared" si="22" ref="AY6:AY16">IF(AND(8.5&lt;=AF6,AF6&lt;=10),4,IF(AND(7&lt;=AF6,AF6&lt;=8.4),3,IF(AND(5.5&lt;=AF6,AF6&lt;=6.9),2,IF(AND(4&lt;=AF6,AF6&lt;=5.4),1,0))))</f>
        <v>2</v>
      </c>
      <c r="AZ6" s="23" t="str">
        <f aca="true" t="shared" si="23" ref="AZ6:AZ16">IF(AND(8.5&lt;=AJ6,AJ6&lt;=10),"A",IF(AND(7&lt;=AJ6,AJ6&lt;=8.4),"B",IF(AND(5.5&lt;=AJ6,AJ6&lt;=6.9),"C",IF(AND(4&lt;=AJ6,AJ6&lt;=5.4),"D",IF(AJ6=0,"X","F")))))</f>
        <v>X</v>
      </c>
      <c r="BA6" s="26">
        <f aca="true" t="shared" si="24" ref="BA6:BA16">IF(AND(8.5&lt;=AJ6,AJ6&lt;=10),4,IF(AND(7&lt;=AJ6,AJ6&lt;=8.4),3,IF(AND(5.5&lt;=AJ6,AJ6&lt;=6.9),2,IF(AND(4&lt;=AJ6,AJ6&lt;=5.4),1,0))))</f>
        <v>0</v>
      </c>
      <c r="BB6" s="62">
        <f aca="true" t="shared" si="25" ref="BB6:BB16">ROUND((SUMPRODUCT($AM$5:$AY$5,AM6:AY6)/SUM($AM$5:$AY$5)),2)</f>
        <v>1.71</v>
      </c>
      <c r="BC6" s="24">
        <f aca="true" t="shared" si="26" ref="BC6:BC16">SUMIF(AM6:AY6,$BG$2,$AM$5:$AY$5)</f>
        <v>17</v>
      </c>
      <c r="BD6" s="62">
        <f aca="true" t="shared" si="27" ref="BD6:BD16">ROUND((SUMPRODUCT($AM$5:$AY$5,AM6:AY6)/BC6),2)</f>
        <v>1.71</v>
      </c>
      <c r="BE6" s="24" t="str">
        <f aca="true" t="shared" si="28" ref="BE6:BE16">IF(AND(3.6&lt;=BD6,BD6&lt;=4),"XuÊt s¾c",IF(AND(3.2&lt;=BD6,BD6&lt;=3.59),"Giái",IF(AND(2.5&lt;=BD6,BD6&lt;=3.19),"Kh¸",IF(AND(2&lt;=BD6,BD6&lt;=2.49),"Trung b×nh",IF(AND(1&lt;=BD6,BD6&lt;=1.99),"Trung b×nh yÕu","KÐm")))))</f>
        <v>Trung b×nh yÕu</v>
      </c>
      <c r="BF6" s="15">
        <f aca="true" t="shared" si="29" ref="BF6:BF16">(G6+K6+O6+S6+AI6)/5</f>
        <v>4</v>
      </c>
      <c r="BG6" s="1" t="str">
        <f aca="true" t="shared" si="30" ref="BG6:BG16">IF(AND(BF6&gt;=8,BF6&lt;=10),"Giỏi",IF(AND(BF6&gt;=7,BF6&lt;8),"Khá",IF(AND(BF6&gt;=6,BF6&lt;7),"TBK",IF(AND(BF6&gt;=5,BF6&lt;6),"TB","YK"))))</f>
        <v>YK</v>
      </c>
    </row>
    <row r="7" spans="1:59" ht="18" customHeight="1">
      <c r="A7" s="12">
        <v>2</v>
      </c>
      <c r="B7" s="40" t="s">
        <v>160</v>
      </c>
      <c r="C7" s="84" t="s">
        <v>14</v>
      </c>
      <c r="D7" s="29">
        <v>35665</v>
      </c>
      <c r="E7" s="8">
        <v>6.3</v>
      </c>
      <c r="F7" s="9">
        <v>8</v>
      </c>
      <c r="G7" s="10">
        <v>4</v>
      </c>
      <c r="H7" s="25">
        <f t="shared" si="0"/>
        <v>4.9</v>
      </c>
      <c r="I7" s="8">
        <v>8.9</v>
      </c>
      <c r="J7" s="94">
        <v>9</v>
      </c>
      <c r="K7" s="10">
        <v>8</v>
      </c>
      <c r="L7" s="25">
        <f t="shared" si="1"/>
        <v>8.3</v>
      </c>
      <c r="M7" s="8">
        <v>5.7</v>
      </c>
      <c r="N7" s="94">
        <v>9</v>
      </c>
      <c r="O7" s="10">
        <v>4</v>
      </c>
      <c r="P7" s="25">
        <f t="shared" si="2"/>
        <v>4.8</v>
      </c>
      <c r="Q7" s="8">
        <v>6</v>
      </c>
      <c r="R7" s="94">
        <v>8</v>
      </c>
      <c r="S7" s="10">
        <v>6.5</v>
      </c>
      <c r="T7" s="25">
        <f t="shared" si="3"/>
        <v>6.6</v>
      </c>
      <c r="U7" s="8">
        <v>6.7</v>
      </c>
      <c r="V7" s="94">
        <v>7</v>
      </c>
      <c r="W7" s="10">
        <v>5</v>
      </c>
      <c r="X7" s="25">
        <f t="shared" si="4"/>
        <v>5.5</v>
      </c>
      <c r="Y7" s="8">
        <v>8</v>
      </c>
      <c r="Z7" s="94">
        <v>9</v>
      </c>
      <c r="AA7" s="10">
        <v>7.5</v>
      </c>
      <c r="AB7" s="25">
        <f t="shared" si="5"/>
        <v>7.8</v>
      </c>
      <c r="AC7" s="8">
        <v>7</v>
      </c>
      <c r="AD7" s="94">
        <v>10</v>
      </c>
      <c r="AE7" s="10">
        <v>8</v>
      </c>
      <c r="AF7" s="25">
        <f t="shared" si="6"/>
        <v>8</v>
      </c>
      <c r="AG7" s="8"/>
      <c r="AH7" s="9"/>
      <c r="AI7" s="10"/>
      <c r="AJ7" s="25">
        <f t="shared" si="7"/>
        <v>0</v>
      </c>
      <c r="AK7" s="11">
        <f t="shared" si="8"/>
        <v>6.46</v>
      </c>
      <c r="AL7" s="23" t="str">
        <f t="shared" si="9"/>
        <v>D</v>
      </c>
      <c r="AM7" s="26">
        <f t="shared" si="10"/>
        <v>1</v>
      </c>
      <c r="AN7" s="23" t="str">
        <f t="shared" si="11"/>
        <v>B</v>
      </c>
      <c r="AO7" s="26">
        <f t="shared" si="12"/>
        <v>3</v>
      </c>
      <c r="AP7" s="23" t="str">
        <f t="shared" si="13"/>
        <v>D</v>
      </c>
      <c r="AQ7" s="26">
        <f t="shared" si="14"/>
        <v>1</v>
      </c>
      <c r="AR7" s="23" t="str">
        <f t="shared" si="15"/>
        <v>C</v>
      </c>
      <c r="AS7" s="26">
        <f t="shared" si="16"/>
        <v>2</v>
      </c>
      <c r="AT7" s="23" t="str">
        <f t="shared" si="17"/>
        <v>C</v>
      </c>
      <c r="AU7" s="26">
        <f t="shared" si="18"/>
        <v>2</v>
      </c>
      <c r="AV7" s="23" t="str">
        <f t="shared" si="19"/>
        <v>B</v>
      </c>
      <c r="AW7" s="26">
        <f t="shared" si="20"/>
        <v>3</v>
      </c>
      <c r="AX7" s="23" t="str">
        <f t="shared" si="21"/>
        <v>B</v>
      </c>
      <c r="AY7" s="26">
        <f t="shared" si="22"/>
        <v>3</v>
      </c>
      <c r="AZ7" s="23" t="str">
        <f t="shared" si="23"/>
        <v>X</v>
      </c>
      <c r="BA7" s="26">
        <f t="shared" si="24"/>
        <v>0</v>
      </c>
      <c r="BB7" s="62">
        <f t="shared" si="25"/>
        <v>2.06</v>
      </c>
      <c r="BC7" s="24">
        <f t="shared" si="26"/>
        <v>17</v>
      </c>
      <c r="BD7" s="62">
        <f t="shared" si="27"/>
        <v>2.06</v>
      </c>
      <c r="BE7" s="24" t="str">
        <f t="shared" si="28"/>
        <v>Trung b×nh</v>
      </c>
      <c r="BF7" s="15">
        <f t="shared" si="29"/>
        <v>4.5</v>
      </c>
      <c r="BG7" s="1" t="str">
        <f t="shared" si="30"/>
        <v>YK</v>
      </c>
    </row>
    <row r="8" spans="1:59" s="65" customFormat="1" ht="18" customHeight="1">
      <c r="A8" s="12">
        <v>3</v>
      </c>
      <c r="B8" s="40" t="s">
        <v>162</v>
      </c>
      <c r="C8" s="84" t="s">
        <v>38</v>
      </c>
      <c r="D8" s="29">
        <v>35341</v>
      </c>
      <c r="E8" s="8">
        <v>5.7</v>
      </c>
      <c r="F8" s="9">
        <v>8</v>
      </c>
      <c r="G8" s="111">
        <v>5</v>
      </c>
      <c r="H8" s="25">
        <f t="shared" si="0"/>
        <v>5.4</v>
      </c>
      <c r="I8" s="8">
        <v>6.3</v>
      </c>
      <c r="J8" s="94">
        <v>7</v>
      </c>
      <c r="K8" s="10">
        <v>3</v>
      </c>
      <c r="L8" s="25">
        <f t="shared" si="1"/>
        <v>4.1</v>
      </c>
      <c r="M8" s="8">
        <v>6.7</v>
      </c>
      <c r="N8" s="94">
        <v>7</v>
      </c>
      <c r="O8" s="10">
        <v>4</v>
      </c>
      <c r="P8" s="25">
        <f t="shared" si="2"/>
        <v>4.8</v>
      </c>
      <c r="Q8" s="8">
        <v>4.3</v>
      </c>
      <c r="R8" s="94">
        <v>0</v>
      </c>
      <c r="S8" s="10">
        <v>5</v>
      </c>
      <c r="T8" s="25">
        <f t="shared" si="3"/>
        <v>4.4</v>
      </c>
      <c r="U8" s="8">
        <v>6</v>
      </c>
      <c r="V8" s="94">
        <v>6</v>
      </c>
      <c r="W8" s="111">
        <v>3.5</v>
      </c>
      <c r="X8" s="25">
        <f t="shared" si="4"/>
        <v>4.3</v>
      </c>
      <c r="Y8" s="8">
        <v>7.5</v>
      </c>
      <c r="Z8" s="94">
        <v>8</v>
      </c>
      <c r="AA8" s="10">
        <v>5.5</v>
      </c>
      <c r="AB8" s="25">
        <f t="shared" si="5"/>
        <v>6.2</v>
      </c>
      <c r="AC8" s="8">
        <v>5.5</v>
      </c>
      <c r="AD8" s="94">
        <v>6</v>
      </c>
      <c r="AE8" s="10">
        <v>8</v>
      </c>
      <c r="AF8" s="25">
        <f t="shared" si="6"/>
        <v>7.3</v>
      </c>
      <c r="AG8" s="8"/>
      <c r="AH8" s="9"/>
      <c r="AI8" s="10"/>
      <c r="AJ8" s="25">
        <f t="shared" si="7"/>
        <v>0</v>
      </c>
      <c r="AK8" s="11">
        <f t="shared" si="8"/>
        <v>5.14</v>
      </c>
      <c r="AL8" s="23" t="str">
        <f t="shared" si="9"/>
        <v>D</v>
      </c>
      <c r="AM8" s="26">
        <f t="shared" si="10"/>
        <v>1</v>
      </c>
      <c r="AN8" s="23" t="str">
        <f t="shared" si="11"/>
        <v>D</v>
      </c>
      <c r="AO8" s="26">
        <f t="shared" si="12"/>
        <v>1</v>
      </c>
      <c r="AP8" s="23" t="str">
        <f t="shared" si="13"/>
        <v>D</v>
      </c>
      <c r="AQ8" s="26">
        <f t="shared" si="14"/>
        <v>1</v>
      </c>
      <c r="AR8" s="23" t="str">
        <f t="shared" si="15"/>
        <v>D</v>
      </c>
      <c r="AS8" s="26">
        <f t="shared" si="16"/>
        <v>1</v>
      </c>
      <c r="AT8" s="23" t="str">
        <f t="shared" si="17"/>
        <v>D</v>
      </c>
      <c r="AU8" s="26">
        <f t="shared" si="18"/>
        <v>1</v>
      </c>
      <c r="AV8" s="23" t="str">
        <f t="shared" si="19"/>
        <v>C</v>
      </c>
      <c r="AW8" s="26">
        <f t="shared" si="20"/>
        <v>2</v>
      </c>
      <c r="AX8" s="23" t="str">
        <f t="shared" si="21"/>
        <v>B</v>
      </c>
      <c r="AY8" s="26">
        <f t="shared" si="22"/>
        <v>3</v>
      </c>
      <c r="AZ8" s="23" t="str">
        <f t="shared" si="23"/>
        <v>X</v>
      </c>
      <c r="BA8" s="26">
        <f t="shared" si="24"/>
        <v>0</v>
      </c>
      <c r="BB8" s="62">
        <f t="shared" si="25"/>
        <v>1.35</v>
      </c>
      <c r="BC8" s="24">
        <f t="shared" si="26"/>
        <v>17</v>
      </c>
      <c r="BD8" s="62">
        <f t="shared" si="27"/>
        <v>1.35</v>
      </c>
      <c r="BE8" s="24" t="str">
        <f t="shared" si="28"/>
        <v>Trung b×nh yÕu</v>
      </c>
      <c r="BF8" s="15">
        <f t="shared" si="29"/>
        <v>3.4</v>
      </c>
      <c r="BG8" s="1" t="str">
        <f t="shared" si="30"/>
        <v>YK</v>
      </c>
    </row>
    <row r="9" spans="1:59" ht="18" customHeight="1">
      <c r="A9" s="12">
        <v>4</v>
      </c>
      <c r="B9" s="36" t="s">
        <v>37</v>
      </c>
      <c r="C9" s="82" t="s">
        <v>121</v>
      </c>
      <c r="D9" s="37">
        <v>35522</v>
      </c>
      <c r="E9" s="8">
        <v>6.3</v>
      </c>
      <c r="F9" s="9">
        <v>9</v>
      </c>
      <c r="G9" s="10">
        <v>6</v>
      </c>
      <c r="H9" s="25">
        <f t="shared" si="0"/>
        <v>6.4</v>
      </c>
      <c r="I9" s="8">
        <v>7.4</v>
      </c>
      <c r="J9" s="94">
        <v>9</v>
      </c>
      <c r="K9" s="111">
        <v>5</v>
      </c>
      <c r="L9" s="25">
        <f t="shared" si="1"/>
        <v>5.9</v>
      </c>
      <c r="M9" s="8">
        <v>7.3</v>
      </c>
      <c r="N9" s="94">
        <v>10</v>
      </c>
      <c r="O9" s="10">
        <v>5</v>
      </c>
      <c r="P9" s="25">
        <f t="shared" si="2"/>
        <v>6</v>
      </c>
      <c r="Q9" s="8">
        <v>5.3</v>
      </c>
      <c r="R9" s="94">
        <v>8</v>
      </c>
      <c r="S9" s="10">
        <v>6.5</v>
      </c>
      <c r="T9" s="25">
        <f t="shared" si="3"/>
        <v>6.4</v>
      </c>
      <c r="U9" s="8">
        <v>8</v>
      </c>
      <c r="V9" s="94">
        <v>9</v>
      </c>
      <c r="W9" s="10">
        <v>5</v>
      </c>
      <c r="X9" s="25">
        <f t="shared" si="4"/>
        <v>6</v>
      </c>
      <c r="Y9" s="8">
        <v>8</v>
      </c>
      <c r="Z9" s="94">
        <v>9</v>
      </c>
      <c r="AA9" s="10">
        <v>6</v>
      </c>
      <c r="AB9" s="25">
        <f t="shared" si="5"/>
        <v>6.7</v>
      </c>
      <c r="AC9" s="8">
        <v>5.5</v>
      </c>
      <c r="AD9" s="94">
        <v>8</v>
      </c>
      <c r="AE9" s="10">
        <v>7</v>
      </c>
      <c r="AF9" s="25">
        <f t="shared" si="6"/>
        <v>6.8</v>
      </c>
      <c r="AG9" s="8"/>
      <c r="AH9" s="9"/>
      <c r="AI9" s="10"/>
      <c r="AJ9" s="25">
        <f t="shared" si="7"/>
        <v>0</v>
      </c>
      <c r="AK9" s="11">
        <f t="shared" si="8"/>
        <v>6.28</v>
      </c>
      <c r="AL9" s="23" t="str">
        <f t="shared" si="9"/>
        <v>C</v>
      </c>
      <c r="AM9" s="26">
        <f t="shared" si="10"/>
        <v>2</v>
      </c>
      <c r="AN9" s="23" t="str">
        <f t="shared" si="11"/>
        <v>C</v>
      </c>
      <c r="AO9" s="26">
        <f t="shared" si="12"/>
        <v>2</v>
      </c>
      <c r="AP9" s="23" t="str">
        <f t="shared" si="13"/>
        <v>C</v>
      </c>
      <c r="AQ9" s="26">
        <f t="shared" si="14"/>
        <v>2</v>
      </c>
      <c r="AR9" s="23" t="str">
        <f t="shared" si="15"/>
        <v>C</v>
      </c>
      <c r="AS9" s="26">
        <f t="shared" si="16"/>
        <v>2</v>
      </c>
      <c r="AT9" s="23" t="str">
        <f t="shared" si="17"/>
        <v>C</v>
      </c>
      <c r="AU9" s="26">
        <f t="shared" si="18"/>
        <v>2</v>
      </c>
      <c r="AV9" s="23" t="str">
        <f t="shared" si="19"/>
        <v>C</v>
      </c>
      <c r="AW9" s="26">
        <f t="shared" si="20"/>
        <v>2</v>
      </c>
      <c r="AX9" s="23" t="str">
        <f t="shared" si="21"/>
        <v>C</v>
      </c>
      <c r="AY9" s="26">
        <f t="shared" si="22"/>
        <v>2</v>
      </c>
      <c r="AZ9" s="23" t="str">
        <f t="shared" si="23"/>
        <v>X</v>
      </c>
      <c r="BA9" s="26">
        <f t="shared" si="24"/>
        <v>0</v>
      </c>
      <c r="BB9" s="62">
        <f t="shared" si="25"/>
        <v>2</v>
      </c>
      <c r="BC9" s="24">
        <f t="shared" si="26"/>
        <v>17</v>
      </c>
      <c r="BD9" s="62">
        <f t="shared" si="27"/>
        <v>2</v>
      </c>
      <c r="BE9" s="24" t="str">
        <f t="shared" si="28"/>
        <v>Trung b×nh</v>
      </c>
      <c r="BF9" s="15">
        <f t="shared" si="29"/>
        <v>4.5</v>
      </c>
      <c r="BG9" s="1" t="str">
        <f t="shared" si="30"/>
        <v>YK</v>
      </c>
    </row>
    <row r="10" spans="1:59" ht="18" customHeight="1">
      <c r="A10" s="12">
        <v>5</v>
      </c>
      <c r="B10" s="49" t="s">
        <v>166</v>
      </c>
      <c r="C10" s="82" t="s">
        <v>43</v>
      </c>
      <c r="D10" s="37">
        <v>35414</v>
      </c>
      <c r="E10" s="8">
        <v>6</v>
      </c>
      <c r="F10" s="9">
        <v>8</v>
      </c>
      <c r="G10" s="10">
        <v>5</v>
      </c>
      <c r="H10" s="25">
        <f t="shared" si="0"/>
        <v>5.5</v>
      </c>
      <c r="I10" s="8">
        <v>7.9</v>
      </c>
      <c r="J10" s="94">
        <v>9</v>
      </c>
      <c r="K10" s="10">
        <v>6</v>
      </c>
      <c r="L10" s="25">
        <f t="shared" si="1"/>
        <v>6.7</v>
      </c>
      <c r="M10" s="8">
        <v>6.7</v>
      </c>
      <c r="N10" s="94">
        <v>9</v>
      </c>
      <c r="O10" s="10">
        <v>4</v>
      </c>
      <c r="P10" s="25">
        <f t="shared" si="2"/>
        <v>5</v>
      </c>
      <c r="Q10" s="8">
        <v>5.7</v>
      </c>
      <c r="R10" s="94">
        <v>8</v>
      </c>
      <c r="S10" s="10">
        <v>5</v>
      </c>
      <c r="T10" s="25">
        <f t="shared" si="3"/>
        <v>5.4</v>
      </c>
      <c r="U10" s="8">
        <v>7.3</v>
      </c>
      <c r="V10" s="94">
        <v>8</v>
      </c>
      <c r="W10" s="10">
        <v>4</v>
      </c>
      <c r="X10" s="25">
        <f t="shared" si="4"/>
        <v>5.1</v>
      </c>
      <c r="Y10" s="8">
        <v>8</v>
      </c>
      <c r="Z10" s="94">
        <v>9</v>
      </c>
      <c r="AA10" s="10">
        <v>6</v>
      </c>
      <c r="AB10" s="25">
        <f t="shared" si="5"/>
        <v>6.7</v>
      </c>
      <c r="AC10" s="8">
        <v>6</v>
      </c>
      <c r="AD10" s="94">
        <v>9</v>
      </c>
      <c r="AE10" s="10">
        <v>8</v>
      </c>
      <c r="AF10" s="25">
        <f t="shared" si="6"/>
        <v>7.7</v>
      </c>
      <c r="AG10" s="8"/>
      <c r="AH10" s="9"/>
      <c r="AI10" s="10"/>
      <c r="AJ10" s="25">
        <f t="shared" si="7"/>
        <v>0</v>
      </c>
      <c r="AK10" s="11">
        <f t="shared" si="8"/>
        <v>5.96</v>
      </c>
      <c r="AL10" s="23" t="str">
        <f t="shared" si="9"/>
        <v>C</v>
      </c>
      <c r="AM10" s="26">
        <f t="shared" si="10"/>
        <v>2</v>
      </c>
      <c r="AN10" s="23" t="str">
        <f t="shared" si="11"/>
        <v>C</v>
      </c>
      <c r="AO10" s="26">
        <f t="shared" si="12"/>
        <v>2</v>
      </c>
      <c r="AP10" s="23" t="str">
        <f t="shared" si="13"/>
        <v>D</v>
      </c>
      <c r="AQ10" s="26">
        <f t="shared" si="14"/>
        <v>1</v>
      </c>
      <c r="AR10" s="23" t="str">
        <f t="shared" si="15"/>
        <v>D</v>
      </c>
      <c r="AS10" s="26">
        <f t="shared" si="16"/>
        <v>1</v>
      </c>
      <c r="AT10" s="23" t="str">
        <f t="shared" si="17"/>
        <v>D</v>
      </c>
      <c r="AU10" s="26">
        <f t="shared" si="18"/>
        <v>1</v>
      </c>
      <c r="AV10" s="23" t="str">
        <f t="shared" si="19"/>
        <v>C</v>
      </c>
      <c r="AW10" s="26">
        <f t="shared" si="20"/>
        <v>2</v>
      </c>
      <c r="AX10" s="23" t="str">
        <f t="shared" si="21"/>
        <v>B</v>
      </c>
      <c r="AY10" s="26">
        <f t="shared" si="22"/>
        <v>3</v>
      </c>
      <c r="AZ10" s="23" t="str">
        <f t="shared" si="23"/>
        <v>X</v>
      </c>
      <c r="BA10" s="26">
        <f t="shared" si="24"/>
        <v>0</v>
      </c>
      <c r="BB10" s="62">
        <f t="shared" si="25"/>
        <v>1.71</v>
      </c>
      <c r="BC10" s="24">
        <f t="shared" si="26"/>
        <v>17</v>
      </c>
      <c r="BD10" s="62">
        <f t="shared" si="27"/>
        <v>1.71</v>
      </c>
      <c r="BE10" s="24" t="str">
        <f t="shared" si="28"/>
        <v>Trung b×nh yÕu</v>
      </c>
      <c r="BF10" s="15">
        <f t="shared" si="29"/>
        <v>4</v>
      </c>
      <c r="BG10" s="1" t="str">
        <f t="shared" si="30"/>
        <v>YK</v>
      </c>
    </row>
    <row r="11" spans="1:59" ht="18" customHeight="1">
      <c r="A11" s="12">
        <v>6</v>
      </c>
      <c r="B11" s="88" t="s">
        <v>207</v>
      </c>
      <c r="C11" s="92" t="s">
        <v>208</v>
      </c>
      <c r="D11" s="105">
        <v>35724</v>
      </c>
      <c r="E11" s="8">
        <v>8.3</v>
      </c>
      <c r="F11" s="9">
        <v>9</v>
      </c>
      <c r="G11" s="10">
        <v>4</v>
      </c>
      <c r="H11" s="25">
        <f t="shared" si="0"/>
        <v>5.4</v>
      </c>
      <c r="I11" s="8">
        <v>7.1</v>
      </c>
      <c r="J11" s="94">
        <v>8</v>
      </c>
      <c r="K11" s="111">
        <v>5</v>
      </c>
      <c r="L11" s="25">
        <f t="shared" si="1"/>
        <v>5.7</v>
      </c>
      <c r="M11" s="8">
        <v>5.3</v>
      </c>
      <c r="N11" s="94">
        <v>7</v>
      </c>
      <c r="O11" s="10">
        <v>4</v>
      </c>
      <c r="P11" s="25">
        <f t="shared" si="2"/>
        <v>4.6</v>
      </c>
      <c r="Q11" s="8">
        <v>4.7</v>
      </c>
      <c r="R11" s="94">
        <v>7</v>
      </c>
      <c r="S11" s="10">
        <v>5</v>
      </c>
      <c r="T11" s="25">
        <f t="shared" si="3"/>
        <v>5.1</v>
      </c>
      <c r="U11" s="8">
        <v>6.3</v>
      </c>
      <c r="V11" s="94">
        <v>7</v>
      </c>
      <c r="W11" s="111">
        <v>3.5</v>
      </c>
      <c r="X11" s="25">
        <f t="shared" si="4"/>
        <v>4.4</v>
      </c>
      <c r="Y11" s="8">
        <v>7.5</v>
      </c>
      <c r="Z11" s="94">
        <v>8</v>
      </c>
      <c r="AA11" s="10">
        <v>6</v>
      </c>
      <c r="AB11" s="25">
        <f t="shared" si="5"/>
        <v>6.5</v>
      </c>
      <c r="AC11" s="8">
        <v>5</v>
      </c>
      <c r="AD11" s="94">
        <v>6</v>
      </c>
      <c r="AE11" s="111">
        <v>6</v>
      </c>
      <c r="AF11" s="25">
        <f t="shared" si="6"/>
        <v>5.8</v>
      </c>
      <c r="AG11" s="8"/>
      <c r="AH11" s="9"/>
      <c r="AI11" s="10"/>
      <c r="AJ11" s="25">
        <f t="shared" si="7"/>
        <v>0</v>
      </c>
      <c r="AK11" s="11">
        <f t="shared" si="8"/>
        <v>5.34</v>
      </c>
      <c r="AL11" s="23" t="str">
        <f t="shared" si="9"/>
        <v>D</v>
      </c>
      <c r="AM11" s="26">
        <f t="shared" si="10"/>
        <v>1</v>
      </c>
      <c r="AN11" s="23" t="str">
        <f t="shared" si="11"/>
        <v>C</v>
      </c>
      <c r="AO11" s="26">
        <f t="shared" si="12"/>
        <v>2</v>
      </c>
      <c r="AP11" s="23" t="str">
        <f t="shared" si="13"/>
        <v>D</v>
      </c>
      <c r="AQ11" s="26">
        <f t="shared" si="14"/>
        <v>1</v>
      </c>
      <c r="AR11" s="23" t="str">
        <f t="shared" si="15"/>
        <v>D</v>
      </c>
      <c r="AS11" s="26">
        <f t="shared" si="16"/>
        <v>1</v>
      </c>
      <c r="AT11" s="23" t="str">
        <f t="shared" si="17"/>
        <v>D</v>
      </c>
      <c r="AU11" s="26">
        <f t="shared" si="18"/>
        <v>1</v>
      </c>
      <c r="AV11" s="23" t="str">
        <f t="shared" si="19"/>
        <v>C</v>
      </c>
      <c r="AW11" s="26">
        <f t="shared" si="20"/>
        <v>2</v>
      </c>
      <c r="AX11" s="23" t="str">
        <f t="shared" si="21"/>
        <v>C</v>
      </c>
      <c r="AY11" s="26">
        <f t="shared" si="22"/>
        <v>2</v>
      </c>
      <c r="AZ11" s="23" t="str">
        <f t="shared" si="23"/>
        <v>X</v>
      </c>
      <c r="BA11" s="26">
        <f t="shared" si="24"/>
        <v>0</v>
      </c>
      <c r="BB11" s="62">
        <f t="shared" si="25"/>
        <v>1.41</v>
      </c>
      <c r="BC11" s="24">
        <f t="shared" si="26"/>
        <v>17</v>
      </c>
      <c r="BD11" s="62">
        <f t="shared" si="27"/>
        <v>1.41</v>
      </c>
      <c r="BE11" s="24" t="str">
        <f t="shared" si="28"/>
        <v>Trung b×nh yÕu</v>
      </c>
      <c r="BF11" s="15">
        <f t="shared" si="29"/>
        <v>3.6</v>
      </c>
      <c r="BG11" s="1" t="str">
        <f t="shared" si="30"/>
        <v>YK</v>
      </c>
    </row>
    <row r="12" spans="1:59" ht="18" customHeight="1">
      <c r="A12" s="12">
        <v>7</v>
      </c>
      <c r="B12" s="46" t="s">
        <v>184</v>
      </c>
      <c r="C12" s="84" t="s">
        <v>19</v>
      </c>
      <c r="D12" s="41">
        <v>35528</v>
      </c>
      <c r="E12" s="8">
        <v>6.3</v>
      </c>
      <c r="F12" s="9">
        <v>8</v>
      </c>
      <c r="G12" s="10">
        <v>7</v>
      </c>
      <c r="H12" s="25">
        <f t="shared" si="0"/>
        <v>7</v>
      </c>
      <c r="I12" s="8">
        <v>8.9</v>
      </c>
      <c r="J12" s="94">
        <v>9</v>
      </c>
      <c r="K12" s="10">
        <v>6</v>
      </c>
      <c r="L12" s="25">
        <f t="shared" si="1"/>
        <v>6.9</v>
      </c>
      <c r="M12" s="8">
        <v>6.3</v>
      </c>
      <c r="N12" s="94">
        <v>9</v>
      </c>
      <c r="O12" s="10">
        <v>6</v>
      </c>
      <c r="P12" s="25">
        <f t="shared" si="2"/>
        <v>6.4</v>
      </c>
      <c r="Q12" s="8">
        <v>6.3</v>
      </c>
      <c r="R12" s="94">
        <v>7</v>
      </c>
      <c r="S12" s="10">
        <v>6</v>
      </c>
      <c r="T12" s="25">
        <f t="shared" si="3"/>
        <v>6.2</v>
      </c>
      <c r="U12" s="8">
        <v>7</v>
      </c>
      <c r="V12" s="94">
        <v>8</v>
      </c>
      <c r="W12" s="10">
        <v>5.5</v>
      </c>
      <c r="X12" s="25">
        <f t="shared" si="4"/>
        <v>6.1</v>
      </c>
      <c r="Y12" s="8">
        <v>8.5</v>
      </c>
      <c r="Z12" s="94">
        <v>9</v>
      </c>
      <c r="AA12" s="10">
        <v>8.5</v>
      </c>
      <c r="AB12" s="25">
        <f t="shared" si="5"/>
        <v>8.6</v>
      </c>
      <c r="AC12" s="8">
        <v>6</v>
      </c>
      <c r="AD12" s="94">
        <v>7</v>
      </c>
      <c r="AE12" s="10">
        <v>8</v>
      </c>
      <c r="AF12" s="25">
        <f t="shared" si="6"/>
        <v>7.5</v>
      </c>
      <c r="AG12" s="8"/>
      <c r="AH12" s="9"/>
      <c r="AI12" s="10"/>
      <c r="AJ12" s="25">
        <f t="shared" si="7"/>
        <v>0</v>
      </c>
      <c r="AK12" s="11">
        <f t="shared" si="8"/>
        <v>6.92</v>
      </c>
      <c r="AL12" s="23" t="str">
        <f t="shared" si="9"/>
        <v>B</v>
      </c>
      <c r="AM12" s="26">
        <f t="shared" si="10"/>
        <v>3</v>
      </c>
      <c r="AN12" s="23" t="str">
        <f t="shared" si="11"/>
        <v>C</v>
      </c>
      <c r="AO12" s="26">
        <f t="shared" si="12"/>
        <v>2</v>
      </c>
      <c r="AP12" s="23" t="str">
        <f t="shared" si="13"/>
        <v>C</v>
      </c>
      <c r="AQ12" s="26">
        <f t="shared" si="14"/>
        <v>2</v>
      </c>
      <c r="AR12" s="23" t="str">
        <f t="shared" si="15"/>
        <v>C</v>
      </c>
      <c r="AS12" s="26">
        <f t="shared" si="16"/>
        <v>2</v>
      </c>
      <c r="AT12" s="23" t="str">
        <f t="shared" si="17"/>
        <v>C</v>
      </c>
      <c r="AU12" s="26">
        <f t="shared" si="18"/>
        <v>2</v>
      </c>
      <c r="AV12" s="23" t="str">
        <f t="shared" si="19"/>
        <v>A</v>
      </c>
      <c r="AW12" s="26">
        <f t="shared" si="20"/>
        <v>4</v>
      </c>
      <c r="AX12" s="23" t="str">
        <f t="shared" si="21"/>
        <v>B</v>
      </c>
      <c r="AY12" s="26">
        <f t="shared" si="22"/>
        <v>3</v>
      </c>
      <c r="AZ12" s="23" t="str">
        <f t="shared" si="23"/>
        <v>X</v>
      </c>
      <c r="BA12" s="26">
        <f t="shared" si="24"/>
        <v>0</v>
      </c>
      <c r="BB12" s="62">
        <f t="shared" si="25"/>
        <v>2.53</v>
      </c>
      <c r="BC12" s="24">
        <f t="shared" si="26"/>
        <v>17</v>
      </c>
      <c r="BD12" s="62">
        <f t="shared" si="27"/>
        <v>2.53</v>
      </c>
      <c r="BE12" s="24" t="str">
        <f t="shared" si="28"/>
        <v>Kh¸</v>
      </c>
      <c r="BF12" s="15">
        <f t="shared" si="29"/>
        <v>5</v>
      </c>
      <c r="BG12" s="1" t="str">
        <f t="shared" si="30"/>
        <v>TB</v>
      </c>
    </row>
    <row r="13" spans="1:59" ht="18" customHeight="1">
      <c r="A13" s="12">
        <v>8</v>
      </c>
      <c r="B13" s="30" t="s">
        <v>144</v>
      </c>
      <c r="C13" s="82" t="s">
        <v>82</v>
      </c>
      <c r="D13" s="37">
        <v>35734</v>
      </c>
      <c r="E13" s="8">
        <v>6</v>
      </c>
      <c r="F13" s="9">
        <v>8.5</v>
      </c>
      <c r="G13" s="10">
        <v>5</v>
      </c>
      <c r="H13" s="25">
        <f t="shared" si="0"/>
        <v>5.6</v>
      </c>
      <c r="I13" s="8">
        <v>8.7</v>
      </c>
      <c r="J13" s="94">
        <v>9</v>
      </c>
      <c r="K13" s="10">
        <v>9</v>
      </c>
      <c r="L13" s="25">
        <f t="shared" si="1"/>
        <v>8.9</v>
      </c>
      <c r="M13" s="8">
        <v>6.7</v>
      </c>
      <c r="N13" s="94">
        <v>9</v>
      </c>
      <c r="O13" s="10">
        <v>5</v>
      </c>
      <c r="P13" s="25">
        <f t="shared" si="2"/>
        <v>5.7</v>
      </c>
      <c r="Q13" s="8">
        <v>6.7</v>
      </c>
      <c r="R13" s="94">
        <v>8</v>
      </c>
      <c r="S13" s="10">
        <v>8</v>
      </c>
      <c r="T13" s="25">
        <f t="shared" si="3"/>
        <v>7.7</v>
      </c>
      <c r="U13" s="8">
        <v>6.7</v>
      </c>
      <c r="V13" s="94">
        <v>7</v>
      </c>
      <c r="W13" s="10">
        <v>6</v>
      </c>
      <c r="X13" s="25">
        <f t="shared" si="4"/>
        <v>6.2</v>
      </c>
      <c r="Y13" s="8">
        <v>8</v>
      </c>
      <c r="Z13" s="94">
        <v>9</v>
      </c>
      <c r="AA13" s="10">
        <v>8</v>
      </c>
      <c r="AB13" s="25">
        <f t="shared" si="5"/>
        <v>8.1</v>
      </c>
      <c r="AC13" s="8">
        <v>9</v>
      </c>
      <c r="AD13" s="94">
        <v>10</v>
      </c>
      <c r="AE13" s="10">
        <v>9</v>
      </c>
      <c r="AF13" s="25">
        <f t="shared" si="6"/>
        <v>9.1</v>
      </c>
      <c r="AG13" s="8"/>
      <c r="AH13" s="9"/>
      <c r="AI13" s="10"/>
      <c r="AJ13" s="25">
        <f t="shared" si="7"/>
        <v>0</v>
      </c>
      <c r="AK13" s="11">
        <f t="shared" si="8"/>
        <v>7.22</v>
      </c>
      <c r="AL13" s="23" t="str">
        <f t="shared" si="9"/>
        <v>C</v>
      </c>
      <c r="AM13" s="26">
        <f t="shared" si="10"/>
        <v>2</v>
      </c>
      <c r="AN13" s="23" t="str">
        <f t="shared" si="11"/>
        <v>A</v>
      </c>
      <c r="AO13" s="26">
        <f t="shared" si="12"/>
        <v>4</v>
      </c>
      <c r="AP13" s="23" t="str">
        <f t="shared" si="13"/>
        <v>C</v>
      </c>
      <c r="AQ13" s="26">
        <f t="shared" si="14"/>
        <v>2</v>
      </c>
      <c r="AR13" s="23" t="str">
        <f t="shared" si="15"/>
        <v>B</v>
      </c>
      <c r="AS13" s="26">
        <f t="shared" si="16"/>
        <v>3</v>
      </c>
      <c r="AT13" s="23" t="str">
        <f t="shared" si="17"/>
        <v>C</v>
      </c>
      <c r="AU13" s="26">
        <f t="shared" si="18"/>
        <v>2</v>
      </c>
      <c r="AV13" s="23" t="str">
        <f t="shared" si="19"/>
        <v>B</v>
      </c>
      <c r="AW13" s="26">
        <f t="shared" si="20"/>
        <v>3</v>
      </c>
      <c r="AX13" s="23" t="str">
        <f t="shared" si="21"/>
        <v>A</v>
      </c>
      <c r="AY13" s="26">
        <f t="shared" si="22"/>
        <v>4</v>
      </c>
      <c r="AZ13" s="23" t="str">
        <f t="shared" si="23"/>
        <v>X</v>
      </c>
      <c r="BA13" s="26">
        <f t="shared" si="24"/>
        <v>0</v>
      </c>
      <c r="BB13" s="62">
        <f t="shared" si="25"/>
        <v>2.82</v>
      </c>
      <c r="BC13" s="24">
        <f t="shared" si="26"/>
        <v>17</v>
      </c>
      <c r="BD13" s="62">
        <f t="shared" si="27"/>
        <v>2.82</v>
      </c>
      <c r="BE13" s="24" t="str">
        <f t="shared" si="28"/>
        <v>Kh¸</v>
      </c>
      <c r="BF13" s="15">
        <f t="shared" si="29"/>
        <v>5.4</v>
      </c>
      <c r="BG13" s="1" t="str">
        <f t="shared" si="30"/>
        <v>TB</v>
      </c>
    </row>
    <row r="14" spans="1:59" ht="18" customHeight="1">
      <c r="A14" s="12">
        <v>9</v>
      </c>
      <c r="B14" s="36" t="s">
        <v>193</v>
      </c>
      <c r="C14" s="82" t="s">
        <v>12</v>
      </c>
      <c r="D14" s="37">
        <v>35472</v>
      </c>
      <c r="E14" s="8">
        <v>6.7</v>
      </c>
      <c r="F14" s="9">
        <v>9</v>
      </c>
      <c r="G14" s="10">
        <v>6</v>
      </c>
      <c r="H14" s="25">
        <f t="shared" si="0"/>
        <v>6.4</v>
      </c>
      <c r="I14" s="8">
        <v>9</v>
      </c>
      <c r="J14" s="94">
        <v>9</v>
      </c>
      <c r="K14" s="10">
        <v>6</v>
      </c>
      <c r="L14" s="25">
        <f t="shared" si="1"/>
        <v>6.9</v>
      </c>
      <c r="M14" s="8">
        <v>7</v>
      </c>
      <c r="N14" s="94">
        <v>10</v>
      </c>
      <c r="O14" s="10">
        <v>6</v>
      </c>
      <c r="P14" s="25">
        <f t="shared" si="2"/>
        <v>6.6</v>
      </c>
      <c r="Q14" s="8">
        <v>5.7</v>
      </c>
      <c r="R14" s="94">
        <v>8</v>
      </c>
      <c r="S14" s="10">
        <v>6.5</v>
      </c>
      <c r="T14" s="25">
        <f t="shared" si="3"/>
        <v>6.5</v>
      </c>
      <c r="U14" s="8">
        <v>7</v>
      </c>
      <c r="V14" s="94">
        <v>8</v>
      </c>
      <c r="W14" s="10">
        <v>3</v>
      </c>
      <c r="X14" s="25">
        <f t="shared" si="4"/>
        <v>4.3</v>
      </c>
      <c r="Y14" s="8">
        <v>8</v>
      </c>
      <c r="Z14" s="94">
        <v>9</v>
      </c>
      <c r="AA14" s="10">
        <v>7.5</v>
      </c>
      <c r="AB14" s="25">
        <f t="shared" si="5"/>
        <v>7.8</v>
      </c>
      <c r="AC14" s="8">
        <v>5.5</v>
      </c>
      <c r="AD14" s="94">
        <v>8</v>
      </c>
      <c r="AE14" s="10">
        <v>3</v>
      </c>
      <c r="AF14" s="25">
        <f t="shared" si="6"/>
        <v>4</v>
      </c>
      <c r="AG14" s="8"/>
      <c r="AH14" s="9"/>
      <c r="AI14" s="10"/>
      <c r="AJ14" s="25">
        <f t="shared" si="7"/>
        <v>0</v>
      </c>
      <c r="AK14" s="11">
        <f t="shared" si="8"/>
        <v>6.17</v>
      </c>
      <c r="AL14" s="23" t="str">
        <f t="shared" si="9"/>
        <v>C</v>
      </c>
      <c r="AM14" s="26">
        <f t="shared" si="10"/>
        <v>2</v>
      </c>
      <c r="AN14" s="23" t="str">
        <f t="shared" si="11"/>
        <v>C</v>
      </c>
      <c r="AO14" s="26">
        <f t="shared" si="12"/>
        <v>2</v>
      </c>
      <c r="AP14" s="23" t="str">
        <f t="shared" si="13"/>
        <v>C</v>
      </c>
      <c r="AQ14" s="26">
        <f t="shared" si="14"/>
        <v>2</v>
      </c>
      <c r="AR14" s="23" t="str">
        <f t="shared" si="15"/>
        <v>C</v>
      </c>
      <c r="AS14" s="26">
        <f t="shared" si="16"/>
        <v>2</v>
      </c>
      <c r="AT14" s="23" t="str">
        <f t="shared" si="17"/>
        <v>D</v>
      </c>
      <c r="AU14" s="26">
        <f t="shared" si="18"/>
        <v>1</v>
      </c>
      <c r="AV14" s="23" t="str">
        <f t="shared" si="19"/>
        <v>B</v>
      </c>
      <c r="AW14" s="26">
        <f t="shared" si="20"/>
        <v>3</v>
      </c>
      <c r="AX14" s="23" t="str">
        <f t="shared" si="21"/>
        <v>D</v>
      </c>
      <c r="AY14" s="26">
        <f t="shared" si="22"/>
        <v>1</v>
      </c>
      <c r="AZ14" s="23" t="str">
        <f t="shared" si="23"/>
        <v>X</v>
      </c>
      <c r="BA14" s="26">
        <f t="shared" si="24"/>
        <v>0</v>
      </c>
      <c r="BB14" s="62">
        <f t="shared" si="25"/>
        <v>1.88</v>
      </c>
      <c r="BC14" s="24">
        <f t="shared" si="26"/>
        <v>17</v>
      </c>
      <c r="BD14" s="62">
        <f t="shared" si="27"/>
        <v>1.88</v>
      </c>
      <c r="BE14" s="24" t="str">
        <f t="shared" si="28"/>
        <v>Trung b×nh yÕu</v>
      </c>
      <c r="BF14" s="15">
        <f t="shared" si="29"/>
        <v>4.9</v>
      </c>
      <c r="BG14" s="1" t="str">
        <f t="shared" si="30"/>
        <v>YK</v>
      </c>
    </row>
    <row r="15" spans="1:59" ht="18" customHeight="1">
      <c r="A15" s="12">
        <v>10</v>
      </c>
      <c r="B15" s="36" t="s">
        <v>178</v>
      </c>
      <c r="C15" s="82" t="s">
        <v>179</v>
      </c>
      <c r="D15" s="37">
        <v>35737</v>
      </c>
      <c r="E15" s="8">
        <v>5.3</v>
      </c>
      <c r="F15" s="9">
        <v>7.5</v>
      </c>
      <c r="G15" s="10">
        <v>0</v>
      </c>
      <c r="H15" s="25">
        <f t="shared" si="0"/>
        <v>1.8</v>
      </c>
      <c r="I15" s="58"/>
      <c r="J15" s="100"/>
      <c r="K15" s="60"/>
      <c r="L15" s="25">
        <f>ROUND((I15*0.2+J15*0.1+K15*0.7),1)</f>
        <v>0</v>
      </c>
      <c r="M15" s="58"/>
      <c r="N15" s="100"/>
      <c r="O15" s="60"/>
      <c r="P15" s="25">
        <f>ROUND((M15*0.2+N15*0.1+O15*0.7),1)</f>
        <v>0</v>
      </c>
      <c r="Q15" s="58"/>
      <c r="R15" s="100"/>
      <c r="S15" s="60"/>
      <c r="T15" s="25">
        <f t="shared" si="3"/>
        <v>0</v>
      </c>
      <c r="U15" s="58"/>
      <c r="V15" s="100"/>
      <c r="W15" s="60"/>
      <c r="X15" s="25">
        <f>ROUND((U15*0.2+V15*0.1+W15*0.7),1)</f>
        <v>0</v>
      </c>
      <c r="Y15" s="8">
        <v>6.5</v>
      </c>
      <c r="Z15" s="94">
        <v>6</v>
      </c>
      <c r="AA15" s="111">
        <v>0</v>
      </c>
      <c r="AB15" s="25">
        <f>ROUND((Y15*0.2+Z15*0.1+AA15*0.7),1)</f>
        <v>1.9</v>
      </c>
      <c r="AC15" s="58"/>
      <c r="AD15" s="100"/>
      <c r="AE15" s="60"/>
      <c r="AF15" s="25">
        <f>ROUND((AC15*0.2+AD15*0.1+AE15*0.7),1)</f>
        <v>0</v>
      </c>
      <c r="AG15" s="8"/>
      <c r="AH15" s="9"/>
      <c r="AI15" s="10"/>
      <c r="AJ15" s="25">
        <f>ROUND((AG15*0.2+AH15*0.1+AI15*0.7),1)</f>
        <v>0</v>
      </c>
      <c r="AK15" s="11">
        <f>ROUND((SUMPRODUCT($E$5:$AF$5,E15:AF15)/SUM($E$5:$AF$5)),2)</f>
        <v>0.54</v>
      </c>
      <c r="AL15" s="23" t="str">
        <f>IF(AND(8.5&lt;=H15,H15&lt;=10),"A",IF(AND(7&lt;=H15,H15&lt;=8.4),"B",IF(AND(5.5&lt;=H15,H15&lt;=6.9),"C",IF(AND(4&lt;=H15,H15&lt;=5.4),"D",IF(H15=0,"X","F")))))</f>
        <v>F</v>
      </c>
      <c r="AM15" s="26">
        <f>IF(AND(8.5&lt;=H15,H15&lt;=10),4,IF(AND(7&lt;=H15,H15&lt;=8.4),3,IF(AND(5.5&lt;=H15,H15&lt;=6.9),2,IF(AND(4&lt;=H15,H15&lt;=5.4),1,0))))</f>
        <v>0</v>
      </c>
      <c r="AN15" s="23" t="str">
        <f>IF(AND(8.5&lt;=L15,L15&lt;=10),"A",IF(AND(7&lt;=L15,L15&lt;=8.4),"B",IF(AND(5.5&lt;=L15,L15&lt;=6.9),"C",IF(AND(4&lt;=L15,L15&lt;=5.4),"D",IF(L15=0,"X","F")))))</f>
        <v>X</v>
      </c>
      <c r="AO15" s="26">
        <f>IF(AND(8.5&lt;=L15,L15&lt;=10),4,IF(AND(7&lt;=L15,L15&lt;=8.4),3,IF(AND(5.5&lt;=L15,L15&lt;=6.9),2,IF(AND(4&lt;=L15,L15&lt;=5.4),1,0))))</f>
        <v>0</v>
      </c>
      <c r="AP15" s="23" t="str">
        <f>IF(AND(8.5&lt;=P15,P15&lt;=10),"A",IF(AND(7&lt;=P15,P15&lt;=8.4),"B",IF(AND(5.5&lt;=P15,P15&lt;=6.9),"C",IF(AND(4&lt;=P15,P15&lt;=5.4),"D",IF(P15=0,"X","F")))))</f>
        <v>X</v>
      </c>
      <c r="AQ15" s="26">
        <f>IF(AND(8.5&lt;=P15,P15&lt;=10),4,IF(AND(7&lt;=P15,P15&lt;=8.4),3,IF(AND(5.5&lt;=P15,P15&lt;=6.9),2,IF(AND(4&lt;=P15,P15&lt;=5.4),1,0))))</f>
        <v>0</v>
      </c>
      <c r="AR15" s="23" t="str">
        <f>IF(AND(8.5&lt;=T15,T15&lt;=10),"A",IF(AND(7&lt;=T15,T15&lt;=8.4),"B",IF(AND(5.5&lt;=T15,T15&lt;=6.9),"C",IF(AND(4&lt;=T15,T15&lt;=5.4),"D",IF(T15=0,"X","F")))))</f>
        <v>X</v>
      </c>
      <c r="AS15" s="26">
        <f>IF(AND(8.5&lt;=T15,T15&lt;=10),4,IF(AND(7&lt;=T15,T15&lt;=8.4),3,IF(AND(5.5&lt;=T15,T15&lt;=6.9),2,IF(AND(4&lt;=T15,T15&lt;=5.4),1,0))))</f>
        <v>0</v>
      </c>
      <c r="AT15" s="23" t="str">
        <f>IF(AND(8.5&lt;=X15,X15&lt;=10),"A",IF(AND(7&lt;=X15,X15&lt;=8.4),"B",IF(AND(5.5&lt;=X15,X15&lt;=6.9),"C",IF(AND(4&lt;=X15,X15&lt;=5.4),"D",IF(X15=0,"X","F")))))</f>
        <v>X</v>
      </c>
      <c r="AU15" s="26">
        <f>IF(AND(8.5&lt;=X15,X15&lt;=10),4,IF(AND(7&lt;=X15,X15&lt;=8.4),3,IF(AND(5.5&lt;=X15,X15&lt;=6.9),2,IF(AND(4&lt;=X15,X15&lt;=5.4),1,0))))</f>
        <v>0</v>
      </c>
      <c r="AV15" s="23" t="str">
        <f>IF(AND(8.5&lt;=AB15,AB15&lt;=10),"A",IF(AND(7&lt;=AB15,AB15&lt;=8.4),"B",IF(AND(5.5&lt;=AB15,AB15&lt;=6.9),"C",IF(AND(4&lt;=AB15,AB15&lt;=5.4),"D",IF(AB15=0,"X","F")))))</f>
        <v>F</v>
      </c>
      <c r="AW15" s="26">
        <f>IF(AND(8.5&lt;=AB15,AB15&lt;=10),4,IF(AND(7&lt;=AB15,AB15&lt;=8.4),3,IF(AND(5.5&lt;=AB15,AB15&lt;=6.9),2,IF(AND(4&lt;=AB15,AB15&lt;=5.4),1,0))))</f>
        <v>0</v>
      </c>
      <c r="AX15" s="23" t="str">
        <f>IF(AND(8.5&lt;=AF15,AF15&lt;=10),"A",IF(AND(7&lt;=AF15,AF15&lt;=8.4),"B",IF(AND(5.5&lt;=AF15,AF15&lt;=6.9),"C",IF(AND(4&lt;=AF15,AF15&lt;=5.4),"D",IF(AF15=0,"X","F")))))</f>
        <v>X</v>
      </c>
      <c r="AY15" s="26">
        <f>IF(AND(8.5&lt;=AF15,AF15&lt;=10),4,IF(AND(7&lt;=AF15,AF15&lt;=8.4),3,IF(AND(5.5&lt;=AF15,AF15&lt;=6.9),2,IF(AND(4&lt;=AF15,AF15&lt;=5.4),1,0))))</f>
        <v>0</v>
      </c>
      <c r="AZ15" s="23" t="str">
        <f t="shared" si="23"/>
        <v>X</v>
      </c>
      <c r="BA15" s="26">
        <f t="shared" si="24"/>
        <v>0</v>
      </c>
      <c r="BB15" s="62">
        <f>ROUND((SUMPRODUCT($AM$5:$AY$5,AM15:AY15)/SUM($AM$5:$AY$5)),2)</f>
        <v>0</v>
      </c>
      <c r="BC15" s="24">
        <f>SUMIF(AM15:AY15,$BG$2,$AM$5:$AY$5)</f>
        <v>0</v>
      </c>
      <c r="BD15" s="62" t="e">
        <f>ROUND((SUMPRODUCT($AM$5:$AY$5,AM15:AY15)/BC15),2)</f>
        <v>#DIV/0!</v>
      </c>
      <c r="BE15" s="24" t="e">
        <f>IF(AND(3.6&lt;=BD15,BD15&lt;=4),"XuÊt s¾c",IF(AND(3.2&lt;=BD15,BD15&lt;=3.59),"Giái",IF(AND(2.5&lt;=BD15,BD15&lt;=3.19),"Kh¸",IF(AND(2&lt;=BD15,BD15&lt;=2.49),"Trung b×nh",IF(AND(1&lt;=BD15,BD15&lt;=1.99),"Trung b×nh yÕu","KÐm")))))</f>
        <v>#DIV/0!</v>
      </c>
      <c r="BF15" s="15">
        <f t="shared" si="29"/>
        <v>0</v>
      </c>
      <c r="BG15" s="1" t="str">
        <f>IF(AND(BF15&gt;=8,BF15&lt;=10),"Giỏi",IF(AND(BF15&gt;=7,BF15&lt;8),"Khá",IF(AND(BF15&gt;=6,BF15&lt;7),"TBK",IF(AND(BF15&gt;=5,BF15&lt;6),"TB","YK"))))</f>
        <v>YK</v>
      </c>
    </row>
    <row r="16" spans="1:59" ht="18" customHeight="1">
      <c r="A16" s="12">
        <v>11</v>
      </c>
      <c r="B16" s="30" t="s">
        <v>139</v>
      </c>
      <c r="C16" s="82" t="s">
        <v>140</v>
      </c>
      <c r="D16" s="37">
        <v>33913</v>
      </c>
      <c r="E16" s="8">
        <v>5</v>
      </c>
      <c r="F16" s="9">
        <v>7.5</v>
      </c>
      <c r="G16" s="10">
        <v>0</v>
      </c>
      <c r="H16" s="25">
        <f t="shared" si="0"/>
        <v>1.8</v>
      </c>
      <c r="I16" s="58"/>
      <c r="J16" s="100"/>
      <c r="K16" s="60"/>
      <c r="L16" s="25">
        <f t="shared" si="1"/>
        <v>0</v>
      </c>
      <c r="M16" s="58"/>
      <c r="N16" s="100"/>
      <c r="O16" s="60"/>
      <c r="P16" s="25">
        <f t="shared" si="2"/>
        <v>0</v>
      </c>
      <c r="Q16" s="58"/>
      <c r="R16" s="100"/>
      <c r="S16" s="60"/>
      <c r="T16" s="25">
        <f t="shared" si="3"/>
        <v>0</v>
      </c>
      <c r="U16" s="8">
        <v>6</v>
      </c>
      <c r="V16" s="94">
        <v>7</v>
      </c>
      <c r="W16" s="111">
        <v>0</v>
      </c>
      <c r="X16" s="25">
        <f t="shared" si="4"/>
        <v>1.9</v>
      </c>
      <c r="Y16" s="8">
        <v>5.5</v>
      </c>
      <c r="Z16" s="94">
        <v>5</v>
      </c>
      <c r="AA16" s="111">
        <v>0</v>
      </c>
      <c r="AB16" s="25">
        <f t="shared" si="5"/>
        <v>1.6</v>
      </c>
      <c r="AC16" s="58"/>
      <c r="AD16" s="100"/>
      <c r="AE16" s="60"/>
      <c r="AF16" s="25">
        <f t="shared" si="6"/>
        <v>0</v>
      </c>
      <c r="AG16" s="8"/>
      <c r="AH16" s="9"/>
      <c r="AI16" s="10"/>
      <c r="AJ16" s="25">
        <f t="shared" si="7"/>
        <v>0</v>
      </c>
      <c r="AK16" s="11">
        <f t="shared" si="8"/>
        <v>0.73</v>
      </c>
      <c r="AL16" s="23" t="str">
        <f t="shared" si="9"/>
        <v>F</v>
      </c>
      <c r="AM16" s="26">
        <f t="shared" si="10"/>
        <v>0</v>
      </c>
      <c r="AN16" s="23" t="str">
        <f t="shared" si="11"/>
        <v>X</v>
      </c>
      <c r="AO16" s="26">
        <f t="shared" si="12"/>
        <v>0</v>
      </c>
      <c r="AP16" s="23" t="str">
        <f t="shared" si="13"/>
        <v>X</v>
      </c>
      <c r="AQ16" s="26">
        <f t="shared" si="14"/>
        <v>0</v>
      </c>
      <c r="AR16" s="23" t="str">
        <f t="shared" si="15"/>
        <v>X</v>
      </c>
      <c r="AS16" s="26">
        <f t="shared" si="16"/>
        <v>0</v>
      </c>
      <c r="AT16" s="23" t="str">
        <f t="shared" si="17"/>
        <v>F</v>
      </c>
      <c r="AU16" s="26">
        <f t="shared" si="18"/>
        <v>0</v>
      </c>
      <c r="AV16" s="23" t="str">
        <f t="shared" si="19"/>
        <v>F</v>
      </c>
      <c r="AW16" s="26">
        <f t="shared" si="20"/>
        <v>0</v>
      </c>
      <c r="AX16" s="23" t="str">
        <f t="shared" si="21"/>
        <v>X</v>
      </c>
      <c r="AY16" s="26">
        <f t="shared" si="22"/>
        <v>0</v>
      </c>
      <c r="AZ16" s="23" t="str">
        <f t="shared" si="23"/>
        <v>X</v>
      </c>
      <c r="BA16" s="26">
        <f t="shared" si="24"/>
        <v>0</v>
      </c>
      <c r="BB16" s="62">
        <f t="shared" si="25"/>
        <v>0</v>
      </c>
      <c r="BC16" s="24">
        <f t="shared" si="26"/>
        <v>0</v>
      </c>
      <c r="BD16" s="62" t="e">
        <f t="shared" si="27"/>
        <v>#DIV/0!</v>
      </c>
      <c r="BE16" s="24" t="e">
        <f t="shared" si="28"/>
        <v>#DIV/0!</v>
      </c>
      <c r="BF16" s="15">
        <f t="shared" si="29"/>
        <v>0</v>
      </c>
      <c r="BG16" s="1" t="str">
        <f t="shared" si="30"/>
        <v>YK</v>
      </c>
    </row>
    <row r="17" spans="2:50" ht="15.75">
      <c r="B17" s="14" t="s">
        <v>13</v>
      </c>
      <c r="C17" s="1">
        <f>SUM(H17:T17)</f>
        <v>8</v>
      </c>
      <c r="D17" s="43">
        <f>H17+L17+P17+T17+X17+AB17+AF17</f>
        <v>14</v>
      </c>
      <c r="H17" s="17">
        <f>COUNTIF(H6:H16,"&lt;4")</f>
        <v>2</v>
      </c>
      <c r="J17" s="101"/>
      <c r="L17" s="17">
        <f>COUNTIF(L6:L16,"&lt;4")</f>
        <v>2</v>
      </c>
      <c r="N17" s="101"/>
      <c r="P17" s="17">
        <f>COUNTIF(P6:P16,"&lt;4")</f>
        <v>2</v>
      </c>
      <c r="T17" s="17">
        <f>COUNTIF(T6:T16,"&lt;4")</f>
        <v>2</v>
      </c>
      <c r="U17" s="16"/>
      <c r="V17" s="16"/>
      <c r="W17" s="16"/>
      <c r="X17" s="17">
        <f>COUNTIF(X6:X16,"&lt;4")</f>
        <v>2</v>
      </c>
      <c r="AB17" s="17">
        <f>COUNTIF(AB6:AB16,"&lt;4")</f>
        <v>2</v>
      </c>
      <c r="AC17" s="16"/>
      <c r="AD17" s="101"/>
      <c r="AE17" s="15"/>
      <c r="AF17" s="17">
        <f>COUNTIF(AF6:AF16,"&lt;4")</f>
        <v>2</v>
      </c>
      <c r="AL17" s="17">
        <f>COUNTIF(AL6:AL16,"F")</f>
        <v>2</v>
      </c>
      <c r="AN17" s="17">
        <f>COUNTIF(AN6:AN16,"F")</f>
        <v>0</v>
      </c>
      <c r="AP17" s="17">
        <f>COUNTIF(AP6:AP16,"F")</f>
        <v>0</v>
      </c>
      <c r="AR17" s="17">
        <f>COUNTIF(AR6:AR16,"F")</f>
        <v>0</v>
      </c>
      <c r="AT17" s="17">
        <f>COUNTIF(AT6:AT16,"F")</f>
        <v>1</v>
      </c>
      <c r="AV17" s="17">
        <f>COUNTIF(AV6:AV16,"F")</f>
        <v>2</v>
      </c>
      <c r="AX17" s="17">
        <f>COUNTIF(AX6:AX16,"F")</f>
        <v>0</v>
      </c>
    </row>
    <row r="18" spans="2:33" ht="15">
      <c r="B18" s="63" t="s">
        <v>204</v>
      </c>
      <c r="H18" s="16"/>
      <c r="K18" s="16"/>
      <c r="L18" s="16"/>
      <c r="O18" s="16"/>
      <c r="P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5" ht="15">
      <c r="B19" s="63" t="s">
        <v>205</v>
      </c>
      <c r="H19" s="16"/>
      <c r="K19" s="16"/>
      <c r="L19" s="16"/>
      <c r="O19" s="16"/>
      <c r="P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8:35" ht="15">
      <c r="H20" s="16"/>
      <c r="K20" s="16"/>
      <c r="L20" s="16"/>
      <c r="O20" s="16"/>
      <c r="P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8:35" ht="15">
      <c r="H21" s="16"/>
      <c r="K21" s="16"/>
      <c r="L21" s="16"/>
      <c r="O21" s="16"/>
      <c r="P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8:35" ht="15">
      <c r="H22" s="16"/>
      <c r="K22" s="16"/>
      <c r="L22" s="16"/>
      <c r="O22" s="16"/>
      <c r="P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8:35" ht="15">
      <c r="H23" s="16"/>
      <c r="K23" s="16"/>
      <c r="L23" s="16"/>
      <c r="O23" s="16"/>
      <c r="P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8:35" ht="15">
      <c r="H24" s="16"/>
      <c r="K24" s="16"/>
      <c r="L24" s="16"/>
      <c r="O24" s="16"/>
      <c r="P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8:35" ht="15">
      <c r="H25" s="16"/>
      <c r="K25" s="16"/>
      <c r="L25" s="16"/>
      <c r="O25" s="16"/>
      <c r="P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8:37" ht="15">
      <c r="H26" s="16"/>
      <c r="K26" s="16"/>
      <c r="L26" s="16"/>
      <c r="O26" s="16"/>
      <c r="P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K26" s="1">
        <f>350+60+63+77+50+18+220+65+40+10+54</f>
        <v>1007</v>
      </c>
    </row>
    <row r="27" spans="8:35" ht="15">
      <c r="H27" s="16"/>
      <c r="K27" s="16"/>
      <c r="L27" s="16"/>
      <c r="O27" s="16"/>
      <c r="P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8:35" ht="15">
      <c r="H28" s="16"/>
      <c r="K28" s="16"/>
      <c r="L28" s="16"/>
      <c r="O28" s="16"/>
      <c r="P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8:35" ht="15">
      <c r="H29" s="16"/>
      <c r="K29" s="16"/>
      <c r="L29" s="16"/>
      <c r="O29" s="16"/>
      <c r="P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8:35" ht="15">
      <c r="H30" s="16"/>
      <c r="K30" s="16"/>
      <c r="L30" s="16"/>
      <c r="O30" s="16"/>
      <c r="P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8:35" ht="15">
      <c r="H31" s="16"/>
      <c r="K31" s="16"/>
      <c r="L31" s="16"/>
      <c r="O31" s="16"/>
      <c r="P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8:35" ht="15">
      <c r="H32" s="16"/>
      <c r="K32" s="16"/>
      <c r="L32" s="16"/>
      <c r="O32" s="16"/>
      <c r="P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8:35" ht="15">
      <c r="H33" s="16"/>
      <c r="K33" s="16"/>
      <c r="L33" s="16"/>
      <c r="O33" s="16"/>
      <c r="P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8:35" ht="15">
      <c r="H34" s="16"/>
      <c r="K34" s="16"/>
      <c r="L34" s="16"/>
      <c r="O34" s="16"/>
      <c r="P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8:35" ht="15">
      <c r="H35" s="16"/>
      <c r="K35" s="16"/>
      <c r="L35" s="16"/>
      <c r="O35" s="16"/>
      <c r="P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8:35" ht="15">
      <c r="H36" s="16"/>
      <c r="K36" s="16"/>
      <c r="L36" s="16"/>
      <c r="O36" s="16"/>
      <c r="P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8:35" ht="15">
      <c r="H37" s="16"/>
      <c r="K37" s="16"/>
      <c r="L37" s="16"/>
      <c r="O37" s="16"/>
      <c r="P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8:35" ht="15">
      <c r="H38" s="16"/>
      <c r="K38" s="16"/>
      <c r="L38" s="16"/>
      <c r="O38" s="16"/>
      <c r="P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8:35" ht="15">
      <c r="H39" s="16"/>
      <c r="K39" s="16"/>
      <c r="L39" s="16"/>
      <c r="O39" s="16"/>
      <c r="P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8:35" ht="15">
      <c r="H40" s="16"/>
      <c r="K40" s="16"/>
      <c r="L40" s="16"/>
      <c r="O40" s="16"/>
      <c r="P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8:35" ht="15">
      <c r="H41" s="16"/>
      <c r="K41" s="16"/>
      <c r="L41" s="16"/>
      <c r="O41" s="16"/>
      <c r="P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8:35" ht="15">
      <c r="H42" s="16"/>
      <c r="K42" s="16"/>
      <c r="L42" s="16"/>
      <c r="O42" s="16"/>
      <c r="P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8:35" ht="15">
      <c r="H43" s="16"/>
      <c r="K43" s="16"/>
      <c r="L43" s="16"/>
      <c r="O43" s="16"/>
      <c r="P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8:35" ht="15">
      <c r="H44" s="16"/>
      <c r="K44" s="16"/>
      <c r="L44" s="16"/>
      <c r="O44" s="16"/>
      <c r="P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8:35" ht="15">
      <c r="H45" s="16"/>
      <c r="K45" s="16"/>
      <c r="L45" s="16"/>
      <c r="O45" s="16"/>
      <c r="P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8:35" ht="15">
      <c r="H46" s="16"/>
      <c r="K46" s="16"/>
      <c r="L46" s="16"/>
      <c r="O46" s="16"/>
      <c r="P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8:35" ht="15">
      <c r="H47" s="16"/>
      <c r="K47" s="16"/>
      <c r="L47" s="16"/>
      <c r="O47" s="16"/>
      <c r="P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8:35" ht="15">
      <c r="H48" s="16"/>
      <c r="K48" s="16"/>
      <c r="L48" s="16"/>
      <c r="O48" s="16"/>
      <c r="P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8:35" ht="15">
      <c r="H49" s="16"/>
      <c r="K49" s="16"/>
      <c r="L49" s="16"/>
      <c r="O49" s="16"/>
      <c r="P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8:35" ht="15">
      <c r="H50" s="16"/>
      <c r="K50" s="16"/>
      <c r="L50" s="16"/>
      <c r="O50" s="16"/>
      <c r="P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8:35" ht="15">
      <c r="H51" s="16"/>
      <c r="K51" s="16"/>
      <c r="L51" s="16"/>
      <c r="O51" s="16"/>
      <c r="P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8:35" ht="15">
      <c r="H52" s="16"/>
      <c r="K52" s="16"/>
      <c r="L52" s="16"/>
      <c r="O52" s="16"/>
      <c r="P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8:35" ht="15">
      <c r="H53" s="16"/>
      <c r="K53" s="16"/>
      <c r="L53" s="16"/>
      <c r="O53" s="16"/>
      <c r="P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8:35" ht="15">
      <c r="H54" s="16"/>
      <c r="K54" s="16"/>
      <c r="L54" s="16"/>
      <c r="O54" s="16"/>
      <c r="P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</sheetData>
  <sheetProtection password="ED39" sheet="1"/>
  <mergeCells count="29">
    <mergeCell ref="E2:BD2"/>
    <mergeCell ref="U3:X3"/>
    <mergeCell ref="Y3:AB3"/>
    <mergeCell ref="AC3:AF3"/>
    <mergeCell ref="I3:L3"/>
    <mergeCell ref="Q3:T3"/>
    <mergeCell ref="E3:H3"/>
    <mergeCell ref="M3:P3"/>
    <mergeCell ref="AG3:AJ3"/>
    <mergeCell ref="BE3:BE4"/>
    <mergeCell ref="AL4:AM4"/>
    <mergeCell ref="AN4:AO4"/>
    <mergeCell ref="AP4:AQ4"/>
    <mergeCell ref="AR4:AS4"/>
    <mergeCell ref="AZ4:BA4"/>
    <mergeCell ref="AL3:BA3"/>
    <mergeCell ref="BB3:BB4"/>
    <mergeCell ref="BC3:BC4"/>
    <mergeCell ref="BD3:BD4"/>
    <mergeCell ref="AK3:AK4"/>
    <mergeCell ref="AV4:AW4"/>
    <mergeCell ref="AX4:AY4"/>
    <mergeCell ref="AT4:AU4"/>
    <mergeCell ref="A1:D1"/>
    <mergeCell ref="A3:A4"/>
    <mergeCell ref="B3:B4"/>
    <mergeCell ref="C3:C4"/>
    <mergeCell ref="D3:D4"/>
    <mergeCell ref="E1:BD1"/>
  </mergeCells>
  <conditionalFormatting sqref="L55:L65536 T55:AF65536 P55:P65536 H55:H65536 AX17 L17 H17 P17 X17 T17 AB17 AL17 AN17 AP17 AR17 AT17 AV17 AF17">
    <cfRule type="cellIs" priority="1" dxfId="1" operator="lessThan" stopIfTrue="1">
      <formula>5</formula>
    </cfRule>
    <cfRule type="cellIs" priority="2" dxfId="4" operator="between" stopIfTrue="1">
      <formula>5</formula>
      <formula>10</formula>
    </cfRule>
  </conditionalFormatting>
  <conditionalFormatting sqref="L3 AJ3 P3:Q3 H3 T5:AF5 AJ5:AJ16 X6:X16 AB6:AB16 T6:T16 AF6:AF16 P5:P16 L5:L16 H5:H16">
    <cfRule type="cellIs" priority="3" dxfId="1" operator="lessThan" stopIfTrue="1">
      <formula>4</formula>
    </cfRule>
    <cfRule type="cellIs" priority="4" dxfId="4" operator="between" stopIfTrue="1">
      <formula>5</formula>
      <formula>10</formula>
    </cfRule>
  </conditionalFormatting>
  <conditionalFormatting sqref="AZ6:AZ16 AV6:AV16 AT6:AT16 AR6:AR16 AX6:AX16 AL6:AL16 AN6:AN16 AP6:AP16">
    <cfRule type="cellIs" priority="5" dxfId="3" operator="equal" stopIfTrue="1">
      <formula>"X"</formula>
    </cfRule>
    <cfRule type="cellIs" priority="6" dxfId="1" operator="equal" stopIfTrue="1">
      <formula>"F"</formula>
    </cfRule>
  </conditionalFormatting>
  <conditionalFormatting sqref="AJ4 P4 L4 H4 T4 X4 AB4 AF4">
    <cfRule type="cellIs" priority="7" dxfId="1" operator="lessThan" stopIfTrue="1">
      <formula>5</formula>
    </cfRule>
    <cfRule type="cellIs" priority="8" dxfId="0" operator="between" stopIfTrue="1">
      <formula>5</formula>
      <formula>10</formula>
    </cfRule>
  </conditionalFormatting>
  <printOptions horizontalCentered="1"/>
  <pageMargins left="0.08" right="0" top="0.26" bottom="0.3" header="0" footer="0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Mr Giang</cp:lastModifiedBy>
  <cp:lastPrinted>2017-01-11T07:13:52Z</cp:lastPrinted>
  <dcterms:created xsi:type="dcterms:W3CDTF">2004-12-31T17:04:14Z</dcterms:created>
  <dcterms:modified xsi:type="dcterms:W3CDTF">2017-03-29T00:37:04Z</dcterms:modified>
  <cp:category/>
  <cp:version/>
  <cp:contentType/>
  <cp:contentStatus/>
</cp:coreProperties>
</file>